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510" activeTab="1"/>
  </bookViews>
  <sheets>
    <sheet name="CK62" sheetId="1" r:id="rId1"/>
    <sheet name="CK63" sheetId="2" r:id="rId2"/>
    <sheet name="CK64" sheetId="3" r:id="rId3"/>
    <sheet name="CK65" sheetId="4" r:id="rId4"/>
    <sheet name="CK66" sheetId="5" r:id="rId5"/>
    <sheet name="CK67" sheetId="6" r:id="rId6"/>
    <sheet name="CK68" sheetId="7" r:id="rId7"/>
  </sheets>
  <definedNames>
    <definedName name="_________a1" hidden="1">{"'Sheet1'!$L$16"}</definedName>
    <definedName name="_________PA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hidden="1">{"'Sheet1'!$L$16"}</definedName>
    <definedName name="______h10" hidden="1">{#N/A,#N/A,FALSE,"Chi ti?t"}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hidden="1">{"'Sheet1'!$L$16"}</definedName>
    <definedName name="______VL250">#REF!</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hidden="1">{"'Sheet1'!$L$16"}</definedName>
    <definedName name="_____h10" hidden="1">{#N/A,#N/A,FALSE,"Chi ti?t"}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150">#REF!</definedName>
    <definedName name="____BTM2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hidden="1">{"'Sheet1'!$L$16"}</definedName>
    <definedName name="____h10" hidden="1">{#N/A,#N/A,FALSE,"Chi ti?t"}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2">#REF!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hidden="1">{"'Sheet1'!$L$16"}</definedName>
    <definedName name="____VL250">#REF!</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150">#REF!</definedName>
    <definedName name="___BTM200">#REF!</definedName>
    <definedName name="___BTM250">#REF!</definedName>
    <definedName name="___btM300">#REF!</definedName>
    <definedName name="___BTM5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hidden="1">{"'Sheet1'!$L$16"}</definedName>
    <definedName name="___h10" hidden="1">{#N/A,#N/A,FALSE,"Chi ti?t"}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2">#REF!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hidden="1">{"'Sheet1'!$L$16"}</definedName>
    <definedName name="___VL250">#REF!</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hidden="1">{"'Sheet1'!$L$16"}</definedName>
    <definedName name="__h10" hidden="1">{#N/A,#N/A,FALSE,"Chi ti?t"}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L100">#REF!</definedName>
    <definedName name="__vl2" hidden="1">{"'Sheet1'!$L$16"}</definedName>
    <definedName name="__VL200">#N/A</definedName>
    <definedName name="__VL250">#REF!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gon4">#REF!</definedName>
    <definedName name="_h1" hidden="1">{"'Sheet1'!$L$16"}</definedName>
    <definedName name="_h10" hidden="1">{#N/A,#N/A,FALSE,"Chi ti?t"}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om2">#REF!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ua20">#REF!</definedName>
    <definedName name="_sua30">#REF!</definedName>
    <definedName name="_TB1">#REF!</definedName>
    <definedName name="_TH1">#REF!</definedName>
    <definedName name="_TH2">#REF!</definedName>
    <definedName name="_TH3">#REF!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c1">#REF!</definedName>
    <definedName name="_vc2">#REF!</definedName>
    <definedName name="_vc3">#REF!</definedName>
    <definedName name="_VL100">#REF!</definedName>
    <definedName name="_vl2" hidden="1">{"'Sheet1'!$L$16"}</definedName>
    <definedName name="_VL200">#REF!</definedName>
    <definedName name="_VL250">#REF!</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DAY">#REF!</definedName>
    <definedName name="ADP">#REF!</definedName>
    <definedName name="ag15F80">#REF!</definedName>
    <definedName name="AKHAC">#REF!</definedName>
    <definedName name="All_Item">#REF!</definedName>
    <definedName name="ALPIN">#N/A</definedName>
    <definedName name="ALPJYOU">#N/A</definedName>
    <definedName name="ALPTOI">#N/A</definedName>
    <definedName name="ALTINH">#REF!</definedName>
    <definedName name="Anguon">#REF!</definedName>
    <definedName name="ANN">#REF!</definedName>
    <definedName name="anpha">#REF!</definedName>
    <definedName name="ANQD">#REF!</definedName>
    <definedName name="ANQQH">#REF!</definedName>
    <definedName name="anscount" hidden="1">3</definedName>
    <definedName name="ANSNN">#REF!</definedName>
    <definedName name="ANSNNxnk">#REF!</definedName>
    <definedName name="APC">#REF!</definedName>
    <definedName name="ATRAM">#REF!</definedName>
    <definedName name="ATW">#REF!</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{"Thuxm2.xls","Sheet1"}</definedName>
    <definedName name="BCBo" hidden="1">{"'Sheet1'!$L$16"}</definedName>
    <definedName name="BDAY">#REF!</definedName>
    <definedName name="beepsound">#REF!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TRAM">#REF!</definedName>
    <definedName name="BU_CHENH_LECH_DZ0.4KV">#REF!</definedName>
    <definedName name="BU_CHENH_LECH_DZ22KV">#REF!</definedName>
    <definedName name="BU_CHENH_LECH_TBA">#REF!</definedName>
    <definedName name="Bulongma">8700</definedName>
    <definedName name="buoc">#REF!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1111">#REF!</definedName>
    <definedName name="ca.1111.th">#REF!</definedName>
    <definedName name="CACAU">298161</definedName>
    <definedName name="Can_doi">#REF!</definedName>
    <definedName name="CANON" hidden="1">{"'Sheet1'!$L$16"}</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#REF!</definedName>
    <definedName name="CCS">#REF!</definedName>
    <definedName name="CDAY">#REF!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on">#REF!</definedName>
    <definedName name="chon1">#REF!</definedName>
    <definedName name="chon2">#REF!</definedName>
    <definedName name="chon3">#REF!</definedName>
    <definedName name="CK">#REF!</definedName>
    <definedName name="CL">#REF!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C">#REF!</definedName>
    <definedName name="cpmtc">#REF!</definedName>
    <definedName name="cpnc">#REF!</definedName>
    <definedName name="cptt">#REF!</definedName>
    <definedName name="CPVC100">#REF!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IET">#REF!</definedName>
    <definedName name="CTRAM">#REF!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#REF!</definedName>
    <definedName name="danducsan">#REF!</definedName>
    <definedName name="dao">#REF!</definedName>
    <definedName name="dap">#REF!</definedName>
    <definedName name="DAT">#REF!</definedName>
    <definedName name="DATA_DATA2_List">#REF!</definedName>
    <definedName name="DATDAO">#REF!</definedName>
    <definedName name="DCL_22">12117600</definedName>
    <definedName name="DCL_35">25490000</definedName>
    <definedName name="dd">#REF!</definedName>
    <definedName name="DDAY">#REF!</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LCC">#REF!</definedName>
    <definedName name="DM">#REF!</definedName>
    <definedName name="dm56bxd">#REF!</definedName>
    <definedName name="DN">#REF!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aån">#REF!</definedName>
    <definedName name="duan">#REF!</definedName>
    <definedName name="DUCANH" hidden="1">{"'Sheet1'!$L$16"}</definedName>
    <definedName name="DutoanDongmo">#REF!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92F56">#REF!</definedName>
    <definedName name="FACTOR">#REF!</definedName>
    <definedName name="FI_12">4820</definedName>
    <definedName name="fvfvf" hidden="1">{"'Sheet1'!$L$16"}</definedName>
    <definedName name="G">#REF!</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J" hidden="1">{"'Sheet1'!$L$16"}</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hidden="1">{"'Sheet1'!$L$16"}</definedName>
    <definedName name="H_THUCHTHH">#REF!</definedName>
    <definedName name="H_THUCTT">#REF!</definedName>
    <definedName name="HANG" hidden="1">{#N/A,#N/A,FALSE,"Chi ti?t"}</definedName>
    <definedName name="HCM">#REF!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en">#REF!</definedName>
    <definedName name="HIHIHIHOI" hidden="1">{"'Sheet1'!$L$16"}</definedName>
    <definedName name="Hinh_thuc">#REF!</definedName>
    <definedName name="HiÕu">#REF!</definedName>
    <definedName name="HJKL" hidden="1">{"'Sheet1'!$L$16"}</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SL">#REF!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#REF!</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ac">#REF!</definedName>
    <definedName name="KHOI_LUONG_DAT_DAO_DAP">#REF!</definedName>
    <definedName name="Khong_can_doi">#REF!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Q_Truong">#REF!</definedName>
    <definedName name="ksthu3">{"Book1"}</definedName>
    <definedName name="KSTK">#REF!</definedName>
    <definedName name="KVC">#REF!</definedName>
    <definedName name="L">#REF!</definedName>
    <definedName name="L_mong">#REF!</definedName>
    <definedName name="L63x6">5800</definedName>
    <definedName name="lan">#REF!</definedName>
    <definedName name="lanhto">#REF!</definedName>
    <definedName name="LAP_DAT_TBA">#REF!</definedName>
    <definedName name="LBS_22">107800000</definedName>
    <definedName name="LIET_KE_VI_TRI_DZ0.4KV">#REF!</definedName>
    <definedName name="LIET_KE_VI_TRI_DZ22KV">#REF!</definedName>
    <definedName name="LK_hathe">#REF!</definedName>
    <definedName name="Lmk">#REF!</definedName>
    <definedName name="LN">#REF!</definedName>
    <definedName name="lntt">#REF!</definedName>
    <definedName name="Lo">#REF!</definedName>
    <definedName name="Loai_TD">#REF!</definedName>
    <definedName name="lVC">#REF!</definedName>
    <definedName name="m">#REF!</definedName>
    <definedName name="M0.4">#REF!</definedName>
    <definedName name="M10aa1p">#REF!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cro3">#REF!</definedName>
    <definedName name="MAJ_CON_EQP">#REF!</definedName>
    <definedName name="MAVANKHUON">#REF!</definedName>
    <definedName name="MAVLTHDN">#REF!</definedName>
    <definedName name="Mba1p">#REF!</definedName>
    <definedName name="Mba3p">#REF!</definedName>
    <definedName name="Mbb3p">#REF!</definedName>
    <definedName name="Mbn1p">#REF!</definedName>
    <definedName name="mc">#REF!</definedName>
    <definedName name="MG_A">#REF!</definedName>
    <definedName name="MN">#REF!</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ay">#REF!</definedName>
    <definedName name="NH">#REF!</definedName>
    <definedName name="NHAÂN_COÂNG">BTRAM</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QD">#REF!</definedName>
    <definedName name="NQQH">#REF!</definedName>
    <definedName name="NSNN">#REF!</definedName>
    <definedName name="nx">#REF!</definedName>
    <definedName name="ophom">#REF!</definedName>
    <definedName name="osc">#REF!</definedName>
    <definedName name="PA">#REF!</definedName>
    <definedName name="panen">#REF!</definedName>
    <definedName name="PC">#REF!</definedName>
    <definedName name="PChe">#REF!</definedName>
    <definedName name="Phan_cap">#REF!</definedName>
    <definedName name="PHAN_DIEN_DZ0.4KV">#REF!</definedName>
    <definedName name="PHAN_DIEN_TBA">#REF!</definedName>
    <definedName name="PHAN_MUA_SAM_DZ0.4KV">#REF!</definedName>
    <definedName name="Phi_le_phi">#REF!</definedName>
    <definedName name="phu_luc_vua">#REF!</definedName>
    <definedName name="PK">#REF!</definedName>
    <definedName name="PLKL">#REF!</definedName>
    <definedName name="PRICE">#REF!</definedName>
    <definedName name="PRICE1">#REF!</definedName>
    <definedName name="PRINT_AREA_MI">#REF!</definedName>
    <definedName name="_xlnm.Print_Titles" localSheetId="0">'CK62'!$6:$7</definedName>
    <definedName name="_xlnm.Print_Titles" localSheetId="1">'CK63'!$6:$7</definedName>
    <definedName name="_xlnm.Print_Titles" localSheetId="2">'CK64'!$6:$7</definedName>
    <definedName name="_xlnm.Print_Titles" localSheetId="3">'CK65'!$6:$7</definedName>
    <definedName name="_xlnm.Print_Titles" localSheetId="4">'CK66'!$6:$8</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frf" hidden="1">{"'Sheet1'!$L$16"}</definedName>
    <definedName name="RGHGSD" hidden="1">{"'Sheet1'!$L$16"}</definedName>
    <definedName name="rong1">#REF!</definedName>
    <definedName name="rong2">#REF!</definedName>
    <definedName name="rong3">#REF!</definedName>
    <definedName name="rong4">#REF!</definedName>
    <definedName name="rong5">#REF!</definedName>
    <definedName name="rong6">#REF!</definedName>
    <definedName name="san">#REF!</definedName>
    <definedName name="sand">#REF!</definedName>
    <definedName name="SCH">#REF!</definedName>
    <definedName name="SCT">#REF!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EC">#REF!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m">#REF!</definedName>
    <definedName name="t8m">#REF!</definedName>
    <definedName name="Tæng_c_ng_suÊt_hiÖn_t_i">"THOP"</definedName>
    <definedName name="TAMTINH">#REF!</definedName>
    <definedName name="TAN">#REF!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est5">#REF!</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TT_1P">#REF!</definedName>
    <definedName name="TT_3p">#REF!</definedName>
    <definedName name="ttbt">#REF!</definedName>
    <definedName name="TTDD1P">#REF!</definedName>
    <definedName name="TTDKKH">#REF!</definedName>
    <definedName name="tthi">#REF!</definedName>
    <definedName name="ttronmk">#REF!</definedName>
    <definedName name="tv75nc">#REF!</definedName>
    <definedName name="tv75vl">#REF!</definedName>
    <definedName name="TW">#REF!</definedName>
    <definedName name="ty_le">#REF!</definedName>
    <definedName name="ty_le_BTN">#REF!</definedName>
    <definedName name="Ty_le1">#REF!</definedName>
    <definedName name="upnoc">#REF!</definedName>
    <definedName name="uu">#REF!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t">#REF!</definedName>
    <definedName name="vctb">#REF!</definedName>
    <definedName name="VCTT">#REF!</definedName>
    <definedName name="VCVBT1">#REF!</definedName>
    <definedName name="VCVBT2">#REF!</definedName>
    <definedName name="vd3p">#REF!</definedName>
    <definedName name="vgk">#REF!</definedName>
    <definedName name="vgt">#REF!</definedName>
    <definedName name="vkcauthang">#REF!</definedName>
    <definedName name="vksan">#REF!</definedName>
    <definedName name="vl">#REF!</definedName>
    <definedName name="vl1p">#REF!</definedName>
    <definedName name="vl3p">#REF!</definedName>
    <definedName name="Vlcap0.7">#REF!</definedName>
    <definedName name="VLcap1">#REF!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a">#REF!</definedName>
    <definedName name="W">#REF!</definedName>
    <definedName name="wrn.chi._.tiÆt." hidden="1">{#N/A,#N/A,FALSE,"Chi ti?t"}</definedName>
    <definedName name="X">#REF!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0.6">#REF!</definedName>
    <definedName name="xk1.3">#REF!</definedName>
    <definedName name="xk1.5">#REF!</definedName>
    <definedName name="xld1.4">#REF!</definedName>
    <definedName name="xlk1.4">#REF!</definedName>
    <definedName name="xmcax">#REF!</definedName>
    <definedName name="xn">#REF!</definedName>
    <definedName name="xx">#REF!</definedName>
    <definedName name="y">#REF!</definedName>
    <definedName name="z">#REF!</definedName>
    <definedName name="ZXD">#REF!</definedName>
    <definedName name="ZYX">#REF!</definedName>
    <definedName name="ZZZ">#REF!</definedName>
  </definedNames>
  <calcPr fullCalcOnLoad="1"/>
</workbook>
</file>

<file path=xl/sharedStrings.xml><?xml version="1.0" encoding="utf-8"?>
<sst xmlns="http://schemas.openxmlformats.org/spreadsheetml/2006/main" count="556" uniqueCount="343">
  <si>
    <t>A</t>
  </si>
  <si>
    <t>B</t>
  </si>
  <si>
    <t>I</t>
  </si>
  <si>
    <t>Trong đó:</t>
  </si>
  <si>
    <t>Chi đầu tư từ nguồn thu tiền sử dụng đất</t>
  </si>
  <si>
    <t>Chi đầu tư từ nguồn thu xổ số kiến thiết</t>
  </si>
  <si>
    <t>1.1</t>
  </si>
  <si>
    <t>1.2</t>
  </si>
  <si>
    <t>Chi an ninh và trật tự an toàn xã hội</t>
  </si>
  <si>
    <t>1.3</t>
  </si>
  <si>
    <t>Chi các hoạt động kinh tế</t>
  </si>
  <si>
    <t>Chi đầu tư phát triển khác</t>
  </si>
  <si>
    <t>II</t>
  </si>
  <si>
    <t>III</t>
  </si>
  <si>
    <t>Chi quốc phòng</t>
  </si>
  <si>
    <t>Chi khác</t>
  </si>
  <si>
    <t>IV</t>
  </si>
  <si>
    <t>V</t>
  </si>
  <si>
    <t>Chi tạo nguồn, điều chỉnh tiền lương</t>
  </si>
  <si>
    <t>VI</t>
  </si>
  <si>
    <t>Dự phòng ngân sách</t>
  </si>
  <si>
    <t>VII</t>
  </si>
  <si>
    <t>C</t>
  </si>
  <si>
    <t>D</t>
  </si>
  <si>
    <t>Đơn vị: triệu đồng</t>
  </si>
  <si>
    <t>Tổng số</t>
  </si>
  <si>
    <t>Chi đầu tư phát triển</t>
  </si>
  <si>
    <t>Thu từ quỹ dự trữ tài chính</t>
  </si>
  <si>
    <t>Chi thường xuyên</t>
  </si>
  <si>
    <t>Chi bổ sung quỹ dự trữ tài chính</t>
  </si>
  <si>
    <t>Chi chuyển nguồn sang năm sau</t>
  </si>
  <si>
    <t>Thu từ ngân sách cấp dưới nộp lên</t>
  </si>
  <si>
    <t>STT</t>
  </si>
  <si>
    <t>Quyết toán</t>
  </si>
  <si>
    <t>Trong đó</t>
  </si>
  <si>
    <t>Đơn vị: Triệu đồng</t>
  </si>
  <si>
    <t>Dự toán</t>
  </si>
  <si>
    <t>So sánh (%)</t>
  </si>
  <si>
    <t>3=2/1</t>
  </si>
  <si>
    <t>-</t>
  </si>
  <si>
    <t>Chi giáo dục - đào tạo và dạy nghề</t>
  </si>
  <si>
    <t>Chi khoa học và công nghệ</t>
  </si>
  <si>
    <t>Chi trả nợ lãi các khoản do chính quyền địa phương vay</t>
  </si>
  <si>
    <t>CHI CÁC CHƯƠNG TRÌNH MỤC TIÊU</t>
  </si>
  <si>
    <t>Chi các chương trình mục tiêu quốc gia</t>
  </si>
  <si>
    <t>CHI CHUYỂN NGUỒN SANG NĂM SAU</t>
  </si>
  <si>
    <t>Tên đơn vị</t>
  </si>
  <si>
    <t>Bao gồm</t>
  </si>
  <si>
    <t xml:space="preserve">Ngân sách cấp tỉnh </t>
  </si>
  <si>
    <t>1=2+3</t>
  </si>
  <si>
    <t>4=5+6</t>
  </si>
  <si>
    <t>7=4/1</t>
  </si>
  <si>
    <t>8=5/2</t>
  </si>
  <si>
    <t>9=6/3</t>
  </si>
  <si>
    <t>TỔNG CHI NSĐP</t>
  </si>
  <si>
    <t>CHI CÂN ĐỐI NSĐP</t>
  </si>
  <si>
    <t>Chi đầu tư cho các dự án</t>
  </si>
  <si>
    <t>Nội dung</t>
  </si>
  <si>
    <t>Bổ sung có mục tiêu</t>
  </si>
  <si>
    <t>Thu kết dư</t>
  </si>
  <si>
    <t>Thu chuyển nguồn từ năm trước chuyển sang</t>
  </si>
  <si>
    <t>Vay để bù đắp bội chi</t>
  </si>
  <si>
    <t>Thu bổ sung có mục tiêu</t>
  </si>
  <si>
    <t>TỔNG SỐ</t>
  </si>
  <si>
    <t>Chi nộp NS cấp trên</t>
  </si>
  <si>
    <t>E</t>
  </si>
  <si>
    <t>TỔNG NGUỒN THU NSĐP</t>
  </si>
  <si>
    <t>Thu NSĐP được hưởng theo phân cấp</t>
  </si>
  <si>
    <t>Thu NSĐP hưởng 100%</t>
  </si>
  <si>
    <t>Thu NSĐP hưởng từ các khoản thu phân chia</t>
  </si>
  <si>
    <t>CHI TRẢ NỢ GỐC CỦA NSĐP</t>
  </si>
  <si>
    <t>Từ nguồn vay để trả nợ gốc</t>
  </si>
  <si>
    <t>Từ nguồn bội thu, tăng thu, tiết kiệm chi, kết dư ngân sách cấp tỉnh</t>
  </si>
  <si>
    <t>Vay để trả nợ gốc</t>
  </si>
  <si>
    <t>G</t>
  </si>
  <si>
    <t>- Thuế giá trị gia tăng</t>
  </si>
  <si>
    <t>- Thuế thu nhập doanh nghiệp</t>
  </si>
  <si>
    <t>- Thuế tài nguyên</t>
  </si>
  <si>
    <t>Thu từ khu vực kinh tế ngoài quốc doanh</t>
  </si>
  <si>
    <t>Thuế sử dụng đất nông nghiệp</t>
  </si>
  <si>
    <t>Thuế sử dụng đất phi nông nghiệp</t>
  </si>
  <si>
    <t>Thuế thu nhập cá nhân</t>
  </si>
  <si>
    <t>Phí, lệ phí</t>
  </si>
  <si>
    <t>Tiền sử dụng đất</t>
  </si>
  <si>
    <t>Thu tiền thuê đất, mặt nước</t>
  </si>
  <si>
    <t>Thu khác ngân sách</t>
  </si>
  <si>
    <t>Thu tiền cấp quyền khai thác khoáng sản</t>
  </si>
  <si>
    <t>Thuế xuất khẩu</t>
  </si>
  <si>
    <t>Thuế nhập khẩu</t>
  </si>
  <si>
    <t>Bổ sung cân đối</t>
  </si>
  <si>
    <t>F</t>
  </si>
  <si>
    <t>Thu NSĐP</t>
  </si>
  <si>
    <t>Tổng thu NSNN</t>
  </si>
  <si>
    <t>5=3/1</t>
  </si>
  <si>
    <t>6=4/2</t>
  </si>
  <si>
    <t>TỔNG THU CÂN ĐỐI NSNN</t>
  </si>
  <si>
    <t>Thu nội địa</t>
  </si>
  <si>
    <t>Thu từ khu vực doanh nghiệp nhà nước do Trung ương quản lý</t>
  </si>
  <si>
    <t>- Thuế tiêu thụ đặc biệt</t>
  </si>
  <si>
    <t>Thu từ khu vực doanh nghiệp nhà nước do địa phương quản lý</t>
  </si>
  <si>
    <t>Thu từ khu vực doanh nghiệp có vốn đầu tư nước ngoài</t>
  </si>
  <si>
    <t>Lệ phí trước bạ</t>
  </si>
  <si>
    <t xml:space="preserve">Chi đầu tư phát triển </t>
  </si>
  <si>
    <t>Chi y tế, dân số và gia đình</t>
  </si>
  <si>
    <t>Chi văn hóa thông tin</t>
  </si>
  <si>
    <t>Chi phát thanh, truyền hình, thông tấn</t>
  </si>
  <si>
    <t>Chi thể dục thể thao</t>
  </si>
  <si>
    <t>Chi bảo vệ môi trường</t>
  </si>
  <si>
    <t>Chi hoạt động của cơ quan quản lý nhà nước, đảng, đoàn thể</t>
  </si>
  <si>
    <t>Chi bảo đảm xã hội</t>
  </si>
  <si>
    <t>Ngân sách huyện</t>
  </si>
  <si>
    <t>CHI NỘP NGÂN SÁCH CẤP TRÊN</t>
  </si>
  <si>
    <t>Thu từ các khoản cho vay của NN</t>
  </si>
  <si>
    <t>Thu hỗ trợ từ địa phương khác</t>
  </si>
  <si>
    <t>Chi hỗ trợ địa phương khác</t>
  </si>
  <si>
    <t>Chi văn hóa thể thao</t>
  </si>
  <si>
    <t>CHI HỖ TRỢ ĐỊA PHƯƠNG KHÁC</t>
  </si>
  <si>
    <t>Vốn trong nước</t>
  </si>
  <si>
    <t>Thu vay</t>
  </si>
  <si>
    <t>Chi bổ sung ngân sách cấp dưới</t>
  </si>
  <si>
    <t>THU VAY</t>
  </si>
  <si>
    <t>THU CHUYỂN GIAO NGÂN SÁCH</t>
  </si>
  <si>
    <t>CHI TRUNG ƯƠNG BỔ SUNG</t>
  </si>
  <si>
    <t>Hội Nông dân tỉnh</t>
  </si>
  <si>
    <t>Hội Phụ nữ tỉnh</t>
  </si>
  <si>
    <t>Thuế tiêu thụ đặc biệt hàng nhập khẩu</t>
  </si>
  <si>
    <t>THU HỖ TRỢ TỪ ĐỊA PHƯƠNG KHÁC</t>
  </si>
  <si>
    <t>Chi cục phát triển nông thôn tỉnh Hải Dương</t>
  </si>
  <si>
    <t>UBND Xã An Phượng</t>
  </si>
  <si>
    <t>Sở Nông nghiệp phát triển nông thôn</t>
  </si>
  <si>
    <t>Ủy ban mặt trận Tổ quốc tỉnh</t>
  </si>
  <si>
    <t>Văn phòng điều phối XD nông thôn mới</t>
  </si>
  <si>
    <t>SỞ GIAO THÔNG VẬN TẢI</t>
  </si>
  <si>
    <t>SỞ XÂY DỰNG</t>
  </si>
  <si>
    <t>SỞ CÔNG THƯƠNG</t>
  </si>
  <si>
    <t>SỞ TƯ PHÁP</t>
  </si>
  <si>
    <t>SỞ TÀI CHÍNH</t>
  </si>
  <si>
    <t>UBND TỈNH</t>
  </si>
  <si>
    <t>SỞ THÔNG TIN TRUYỀN THÔNG</t>
  </si>
  <si>
    <t>SỞ GIÁO DỤC ĐÀO TẠO</t>
  </si>
  <si>
    <t>TRƯỜNG CAO ĐẲNG HẢI DƯƠNG</t>
  </si>
  <si>
    <t>TRƯỜNG ĐẠI HỌC HẢI DƯƠNG</t>
  </si>
  <si>
    <t>TRƯỜNG CHÍNH TRỊ</t>
  </si>
  <si>
    <t>SỞ Y TẾ</t>
  </si>
  <si>
    <t>SỞ VĂN HOÁ THỂ THAO DU LỊCH</t>
  </si>
  <si>
    <t>ĐÀI PHÁT THANH &amp; TRUYỀN HÌNH TỈNH</t>
  </si>
  <si>
    <t>SỞ LAO ĐỘNG THƯƠNG BINH VÀ XH</t>
  </si>
  <si>
    <t>SỞ KHOA HỌC VÀ CÔNG NGHỆ</t>
  </si>
  <si>
    <t>THANH TRA TỈNH</t>
  </si>
  <si>
    <t>SỞ NỘI VỤ</t>
  </si>
  <si>
    <t>BAN QUẢN LÝ CÁC KHU CÔNG NGHIỆP</t>
  </si>
  <si>
    <t>TỈNH ĐOÀN THANH NIÊN CSHCM</t>
  </si>
  <si>
    <t>HỘI NÔNG DÂN</t>
  </si>
  <si>
    <t>TỈNH HỘI PHỤ NỮ</t>
  </si>
  <si>
    <t>MẶT TRẬN TỔ QUỐC</t>
  </si>
  <si>
    <t>HỘI CỰU CHIẾN BINH</t>
  </si>
  <si>
    <t>TỈNH HỘI ĐÔNG Y</t>
  </si>
  <si>
    <t>HỘI NGƯỜI CAO TUỔI</t>
  </si>
  <si>
    <t>HỘI NHÀ BÁO</t>
  </si>
  <si>
    <t>HỘI CHỮ THẬP ĐỎ</t>
  </si>
  <si>
    <t>HỘI KHUYẾN HỌC</t>
  </si>
  <si>
    <t>HỘI VĂN HỌC NGHỆ THUẬT</t>
  </si>
  <si>
    <t>LIÊN HIỆP CÁC HỘI KH &amp; KỸ THUẬT</t>
  </si>
  <si>
    <t>HỘI CỰU THANH NIÊN XUNG PHONG</t>
  </si>
  <si>
    <t>LIÊN HIỆP CÁC TỔ CHỨC HỮU NGHỊ</t>
  </si>
  <si>
    <t>TRUNG TÂM HỢP TÁC HỮU NGHỊ</t>
  </si>
  <si>
    <t>HỘI LUẬT GIA</t>
  </si>
  <si>
    <t>HỘI NẠN NHÂN CHẤT ĐỘC DA CAM-DIOXIN</t>
  </si>
  <si>
    <t>HỘI NGƯỜI MÙ</t>
  </si>
  <si>
    <t>CÔNG AN TỈNH</t>
  </si>
  <si>
    <t>BỘ CHỈ HUY QUÂN SỰ TỈNH</t>
  </si>
  <si>
    <t>TRƯỜNG CAO ĐẲNG Y TẾ</t>
  </si>
  <si>
    <t>TỈNH ỦY HẢI DƯƠNG</t>
  </si>
  <si>
    <t>BAN CHỈ HUY PCTT &amp; TÌM KIẾM CỨU NẠN</t>
  </si>
  <si>
    <t>VĂN PHÒNG ĐIỀU PHỐI NÔNG THÔN MỚI</t>
  </si>
  <si>
    <t>Bổ sung để thực hiện chính sách tiền lương</t>
  </si>
  <si>
    <t>TT</t>
  </si>
  <si>
    <t>Vốn sự nghiệp thực hiện các chế độ, chính sách</t>
  </si>
  <si>
    <t>Vốn thực hiện các CTMT quốc gia</t>
  </si>
  <si>
    <t>THÀNH PHỐ HẢI DƯƠNG</t>
  </si>
  <si>
    <t>THỊ XÃ CHÍ LINH</t>
  </si>
  <si>
    <t>HUYỆN KIM THÀNH</t>
  </si>
  <si>
    <t>HUYỆN KINH MÔN</t>
  </si>
  <si>
    <t>HUYỆN NAM SÁCH</t>
  </si>
  <si>
    <t>HUYỆN THANH HÀ</t>
  </si>
  <si>
    <t>HUYỆN CẨM GIÀNG</t>
  </si>
  <si>
    <t>HUYỆN BÌNH GIANG</t>
  </si>
  <si>
    <t>HUYỆN TỨ KỲ</t>
  </si>
  <si>
    <t>HUYỆN GIA LỘC</t>
  </si>
  <si>
    <t>HUYỆN NINH GIANG</t>
  </si>
  <si>
    <t>HUYỆN THANH MIỆN</t>
  </si>
  <si>
    <t>KẾT DƯ NSĐP</t>
  </si>
  <si>
    <t>LIÊN ĐOÀN LAO ĐỘNG TỈNH</t>
  </si>
  <si>
    <t>Các khoản ghi thu ghi chi</t>
  </si>
  <si>
    <t>GHI THU GHI CHI</t>
  </si>
  <si>
    <t>CÁC KHOẢN GHI THU GHI CHI</t>
  </si>
  <si>
    <t xml:space="preserve">Nội dung </t>
  </si>
  <si>
    <t>Thuế bảo vệ môi trường</t>
  </si>
  <si>
    <t>Biểu số 62/CK-NSNN</t>
  </si>
  <si>
    <t>Thu bổ sung từ ngân sách TW</t>
  </si>
  <si>
    <t>Thu bổ sung cân đối</t>
  </si>
  <si>
    <t>Thu từ huy động đóng góp</t>
  </si>
  <si>
    <t>Thu Viện trợ</t>
  </si>
  <si>
    <t xml:space="preserve">Chi cân đối NSĐP </t>
  </si>
  <si>
    <t xml:space="preserve">Chi trả nợ lãi các khoản do chính quyền địa phương vay </t>
  </si>
  <si>
    <t xml:space="preserve">Chi các chương trình mục tiêu </t>
  </si>
  <si>
    <t>Chi các chương trình mục tiêu, nhiệm vụ</t>
  </si>
  <si>
    <t>Đ</t>
  </si>
  <si>
    <t xml:space="preserve">TỔNG MỨC VAY CỦA NSĐP </t>
  </si>
  <si>
    <t xml:space="preserve">TỔNG MỨC DƯ NỢ  VAY CUỐI NĂM CỦA NSĐP </t>
  </si>
  <si>
    <t>(Kèm theo Công văn số 5143 /STC-QLNS ngày 27/12/2022 của Sở Tài chính Hải Dương)</t>
  </si>
  <si>
    <t>CÂN ĐỐI NGÂN SÁCH TỈNH HẢI DƯƠNG NĂM 2021</t>
  </si>
  <si>
    <t>Biểu số 63/CK-NSNN</t>
  </si>
  <si>
    <t>TỔNG NGUỒN THU NSNN</t>
  </si>
  <si>
    <t>Trong đó: - Thu từ hàng hóa nhập khẩu bán ra trong nước</t>
  </si>
  <si>
    <t>Phí và lệ phí trung ương</t>
  </si>
  <si>
    <t>Phí và lệ phí địa phương</t>
  </si>
  <si>
    <t>Thu tiền cho thuê và bán nhà ở thuộc sở hữu nhà nước</t>
  </si>
  <si>
    <t>Thu từ hoạt động xổ số kiến thiết</t>
  </si>
  <si>
    <t>Thu từ quỹ đất công ích và thu hoa lợi công sản khác (thu tại xã)</t>
  </si>
  <si>
    <t>Thu từ dầu thô</t>
  </si>
  <si>
    <t>Thu từ hoạt động XNK</t>
  </si>
  <si>
    <t>Thuế bảo vệ môi trường thu từ hàng hóa nhập khẩu</t>
  </si>
  <si>
    <t>Thuế giá trị gia tăng thu từ hàng hóa nhập khẩu</t>
  </si>
  <si>
    <t>Các khoản huy động, đóng góp</t>
  </si>
  <si>
    <t>Thu từ doanh nghiệp hoàn trả vốn ODA do tỉnh bảo lãnh</t>
  </si>
  <si>
    <t>THU TỪ QUỸ DỮ TRỮ TÀI CHÍNH</t>
  </si>
  <si>
    <t>THU KẾT DƯ NGÂN SÁCH</t>
  </si>
  <si>
    <t>THU CHUYỂN NGUỒN NĂM TRƯỚC CHUYỂN SANG</t>
  </si>
  <si>
    <t>Thu hồi vốn, thu cổ tức, lợi nhuận được chia của Nhà nước và lợi nhuận sau thuế còn lại sau khi trích lập các quỹ của doanh nghiệp nhà nước</t>
  </si>
  <si>
    <t xml:space="preserve">                - Thu từ hàng hóa sản xuất trong nước</t>
  </si>
  <si>
    <t>GHI THU GHI CHI TIỀN THUÊ ĐẤT KHI NHÀ ĐẦU TƯ TỰ NGUYỆN ỨNG TRƯỚC ĐỂ BỒI THƯỜNG GPMB, KINH PHÍ COVID, KINH PHÍ VIỆN TRỢ</t>
  </si>
  <si>
    <t>H</t>
  </si>
  <si>
    <t>Biểu số 64/CK-NSNN</t>
  </si>
  <si>
    <t>NSĐP</t>
  </si>
  <si>
    <t>Trong đó chia theo lĩnh vực</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</si>
  <si>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</si>
  <si>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</si>
  <si>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Chi khoa học công nghệ</t>
  </si>
  <si>
    <t>Chi các chương trình MTQG</t>
  </si>
  <si>
    <t>CHI BỔ SUNG CHO NS CẤP DƯỚI</t>
  </si>
  <si>
    <t>CHI NỘP NS CẤP TRÊN</t>
  </si>
  <si>
    <t>QUYẾT TOÁN THU NGÂN SÁCH NHÀ NƯỚC NĂM 2021</t>
  </si>
  <si>
    <t>Biểu số 65/CK-NSNN</t>
  </si>
  <si>
    <t>CHI BỔ SUNG CÂN ĐỐI CHO NGÂN SÁCH HUYỆN</t>
  </si>
  <si>
    <t>CHI NS CẤP TỈNH THEO LĨNH VỰC</t>
  </si>
  <si>
    <t>1.4</t>
  </si>
  <si>
    <t>1.5</t>
  </si>
  <si>
    <t>1.6</t>
  </si>
  <si>
    <t>1.7</t>
  </si>
  <si>
    <t>1.8</t>
  </si>
  <si>
    <t>1.9</t>
  </si>
  <si>
    <t>1.10</t>
  </si>
  <si>
    <t xml:space="preserve">Dự phòng ngân sách </t>
  </si>
  <si>
    <t xml:space="preserve">Chi tạo nguồn, điều chỉnh tiền lương </t>
  </si>
  <si>
    <t>QUYẾT TOÁN CHI NGÂN SÁCH CẤP TỈNH THEO LĨNH VỰC NĂM 2021</t>
  </si>
  <si>
    <t>Biểu số 66/CK-NSNN</t>
  </si>
  <si>
    <t>TÊN ĐƠN VỊ</t>
  </si>
  <si>
    <t>DỰ TOÁN</t>
  </si>
  <si>
    <t>QUYẾT TOÁN</t>
  </si>
  <si>
    <t>SO SÁNH (%)</t>
  </si>
  <si>
    <t>CHI ĐẦU TƯ PHÁT TRIỂN</t>
  </si>
  <si>
    <t>CHI THƯỜNG XUYÊN</t>
  </si>
  <si>
    <t>CHI TRẢ NỢ LÃI CÁC KHOẢN DO CHÍNH QUYỀN ĐỊA PHƯƠNG VAY</t>
  </si>
  <si>
    <t>CHI BỔ SUNG QUỸ DỰ TRỮ TÀI CHÍNH</t>
  </si>
  <si>
    <t>CHI CHƯƠNG TRÌNH MTQG</t>
  </si>
  <si>
    <t>CHI CHUYỂN NGUỒN SANG NGÂN SÁCH NĂM SAU</t>
  </si>
  <si>
    <t>13=4/1</t>
  </si>
  <si>
    <t>14=5/2</t>
  </si>
  <si>
    <t>15=6/3</t>
  </si>
  <si>
    <t>CÁC CƠ QUAN, TỔ CHỨC</t>
  </si>
  <si>
    <t>SỞ NÔNG NGHIỆP &amp; PTNT</t>
  </si>
  <si>
    <t>SỞ TÀI NGUYÊN &amp; MT</t>
  </si>
  <si>
    <t>SỞ KẾ HOẠCH ĐẦU TƯ</t>
  </si>
  <si>
    <t>TRƯỜNG CAO ĐẲNG DẠY NGHỀ</t>
  </si>
  <si>
    <t>LIÊN MINH CÁC HỢP TÁC XÃ</t>
  </si>
  <si>
    <t>HỘI BẢO TRỢ NGƯỜI TÀN TẬT VÀ TRẺ EM MỒ CÔI</t>
  </si>
  <si>
    <t>BAN QL ĐẦU TƯ XÂY DỰNG TỈNH</t>
  </si>
  <si>
    <t>CHI DỰ PHÒNG NGÂN SÁCH</t>
  </si>
  <si>
    <t>CHI TẠO NGUỒN, ĐIỀU CHỈNH TIỀN LƯƠNG</t>
  </si>
  <si>
    <t xml:space="preserve">CHI BỔ SUNG CÓ MỤC TIÊU CHO NGÂN SÁCH HUYỆN </t>
  </si>
  <si>
    <t>QUYẾT TOÁN CHI NGÂN SÁCH CẤP TỈNH THEO CHO TỪNG CƠ QUAN, TỔ CHỨC NĂM 2021</t>
  </si>
  <si>
    <t>Biểu số 67/CK-NSNN</t>
  </si>
  <si>
    <t>Vốn đầu tư để thực hiện các CTMT, nhiệm vụ</t>
  </si>
  <si>
    <t>3=4+5+6</t>
  </si>
  <si>
    <t>7=8+9</t>
  </si>
  <si>
    <t>9=10+11+12</t>
  </si>
  <si>
    <t>13=7/1</t>
  </si>
  <si>
    <t>14=8/2</t>
  </si>
  <si>
    <t>15=9/3</t>
  </si>
  <si>
    <t>16=10/4</t>
  </si>
  <si>
    <t>17=11/5</t>
  </si>
  <si>
    <t>18=12/6</t>
  </si>
  <si>
    <t>QUYẾT TOÁN CHI BỔ SUNG TỪ NGÂN SÁCH CẤP TỈNH CHO NGÂN SÁCH HUYỆN, XÃ NĂM 2021</t>
  </si>
  <si>
    <t>Biểu số 68/CK-NSNN</t>
  </si>
  <si>
    <t>Chương trình MTQG Nông thôn mới</t>
  </si>
  <si>
    <t>Đầu tư phát triển</t>
  </si>
  <si>
    <t>Kinh phí sự nghiệp</t>
  </si>
  <si>
    <t>Vốn ngoài nước</t>
  </si>
  <si>
    <t>5=6+7</t>
  </si>
  <si>
    <t>9=10+11</t>
  </si>
  <si>
    <t>16=5/1</t>
  </si>
  <si>
    <t>17=6/2</t>
  </si>
  <si>
    <t>18=7/3</t>
  </si>
  <si>
    <t>Ngân sách cấp tỉnh</t>
  </si>
  <si>
    <t>QUYẾT TOÁN CHI CHƯƠNG TRÌNH MỤC TIÊU QUỐC GIA
NGÂN SÁCH CẤP TỈNH VÀ NGÂN SÁCH HUYỆN, XÃ NĂM 2021</t>
  </si>
  <si>
    <t>VĂN PHÒNG ĐOÀN ĐẠI BIỂU QUỐC HỘI VÀ HỘI ĐỒNG NHÂN DÂN TỈNH</t>
  </si>
  <si>
    <t>Bệnh viện đa khoa tỉnh Hải Dương</t>
  </si>
  <si>
    <t>Bệnh viện lao và bệnh phổi Hải Dương</t>
  </si>
  <si>
    <t>Bộ chỉ huy quân sự tỉnh Hải Dương</t>
  </si>
  <si>
    <t>Công an tỉnh</t>
  </si>
  <si>
    <t>Công ty TNHH MTV Khai thác công trình thủy lợi</t>
  </si>
  <si>
    <t>Sở Giao thông vận tải</t>
  </si>
  <si>
    <t>Sở Kế hoạch và đầu tư</t>
  </si>
  <si>
    <t>Sở Thông tin và Truyền thông</t>
  </si>
  <si>
    <t>Sở Văn hóa, Thể thao và Du lịch</t>
  </si>
  <si>
    <t>THPT Nhị Chiểu, huyện Kinh Môn</t>
  </si>
  <si>
    <t>Trung tâm y tế huyện Cẩm Giàng</t>
  </si>
  <si>
    <t>Trung tâm Y tế huyện Thanh Miện</t>
  </si>
  <si>
    <t>Trung tâm y tế huyện Tứ Kỳ</t>
  </si>
  <si>
    <t>Trường Cao đằng Hải Dương</t>
  </si>
  <si>
    <t>Trường Đại học Hải Dương</t>
  </si>
  <si>
    <t>Trường THPT Kinh Môn</t>
  </si>
  <si>
    <t>Trường THPT Kinh Môn II</t>
  </si>
  <si>
    <t>Trường THPT Mạc Đĩnh Chi</t>
  </si>
  <si>
    <t>UBND huyện Bình Giang</t>
  </si>
  <si>
    <t>UBND huyện Cẩm Giàng</t>
  </si>
  <si>
    <t>UBND huyện Kim Thành</t>
  </si>
  <si>
    <t>UBND huyện Thanh Hà</t>
  </si>
  <si>
    <t>UBND huyện Thanh Miện</t>
  </si>
  <si>
    <t>UBND thành phố Chí Linh</t>
  </si>
  <si>
    <t>UBND Thành phố Hải Dương</t>
  </si>
  <si>
    <t>UBND xã Bạch Đằng, thị xã Kinh Môn</t>
  </si>
  <si>
    <t>UBND xã Cẩm Đông, huyện Cẩm Giàng</t>
  </si>
  <si>
    <t>UBND xã Dân Chủ, huyện Tứ Kỳ</t>
  </si>
  <si>
    <t>UBND xã Hiến Thành, huyện Kinh Môn</t>
  </si>
  <si>
    <t>UBND xã Hưng Đạo, huyện Tứ Kỳ</t>
  </si>
  <si>
    <t>UBND xã Lê Lợi, huyện Gia Lộc</t>
  </si>
  <si>
    <t>UBND xã Thất Hùng, thị xã Kinh Môn</t>
  </si>
  <si>
    <t>Văn phòng tỉnh ủy</t>
  </si>
  <si>
    <t>Văn phòng UBND tỉnh</t>
  </si>
  <si>
    <t>Viện kiểm sát nhâ dân tỉnh Hải Dương</t>
  </si>
  <si>
    <t>QUYẾT TOÁN CHI NGÂN SÁCH ĐỊA PHƯƠNG, CHI NGÂN SÁCH CẤP TỈNH
VÀ CHI NGÂN SÁCH HUYỆN, XÃ THEO CƠ CẤU CHI NĂM 2021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</si>
</sst>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0.0%"/>
    <numFmt numFmtId="168" formatCode="#,##0;\-#,##0"/>
    <numFmt numFmtId="169" formatCode="_(* #,##0.0_);_(* \(#,##0.0\);_(* &quot;-&quot;??_);_(@_)"/>
  </numFmts>
  <fonts count="87">
    <font>
      <sz val="11"/>
      <color theme="1"/>
      <name val="Calibri"/>
      <family val="2"/>
    </font>
    <font>
      <sz val="11"/>
      <color indexed="8"/>
      <name val="Calibri"/>
      <family val="2"/>
    </font>
    <font>
      <b/>
      <sz val="14"/>
      <name val="Times New Roman"/>
      <family val="1"/>
    </font>
    <font>
      <sz val="14"/>
      <name val=".VnTime"/>
      <family val="2"/>
    </font>
    <font>
      <sz val="12"/>
      <name val=".VnTime"/>
      <family val="2"/>
    </font>
    <font>
      <b/>
      <sz val="13"/>
      <name val="Times New Roman"/>
      <family val="1"/>
    </font>
    <font>
      <b/>
      <sz val="12"/>
      <name val="Times New Roman"/>
      <family val="1"/>
    </font>
    <font>
      <b/>
      <sz val="10"/>
      <name val="Times New Roman"/>
      <family val="1"/>
    </font>
    <font>
      <sz val="8"/>
      <name val="Times New Roman"/>
      <family val="1"/>
    </font>
    <font>
      <sz val="12"/>
      <name val="Times New Roman"/>
      <family val="1"/>
    </font>
    <font>
      <sz val="13"/>
      <name val="Times New Roman"/>
      <family val="1"/>
    </font>
    <font>
      <sz val="10"/>
      <name val="Times New Roman"/>
      <family val="1"/>
    </font>
    <font>
      <b/>
      <sz val="11"/>
      <name val="Times New Roman"/>
      <family val="1"/>
    </font>
    <font>
      <sz val="10"/>
      <name val="Arial"/>
      <family val="2"/>
    </font>
    <font>
      <sz val="11"/>
      <name val="Times New Roman"/>
      <family val="1"/>
    </font>
    <font>
      <sz val="12"/>
      <color indexed="8"/>
      <name val="Times New Roman"/>
      <family val="1"/>
    </font>
    <font>
      <i/>
      <sz val="12"/>
      <name val="Times New Roman"/>
      <family val="1"/>
    </font>
    <font>
      <b/>
      <u val="single"/>
      <sz val="10"/>
      <name val="Times New Roman"/>
      <family val="1"/>
    </font>
    <font>
      <i/>
      <sz val="13"/>
      <name val="Times New Roman"/>
      <family val="1"/>
    </font>
    <font>
      <b/>
      <sz val="12"/>
      <color indexed="8"/>
      <name val="Times New Roman"/>
      <family val="1"/>
    </font>
    <font>
      <i/>
      <sz val="12"/>
      <color indexed="8"/>
      <name val="Times New Roman"/>
      <family val="1"/>
    </font>
    <font>
      <sz val="10"/>
      <name val="MS Sans Serif"/>
      <family val="0"/>
    </font>
    <font>
      <sz val="14"/>
      <name val="Times New Roman"/>
      <family val="1"/>
    </font>
    <font>
      <i/>
      <sz val="11"/>
      <name val="Times New Roman"/>
      <family val="1"/>
    </font>
    <font>
      <b/>
      <sz val="10"/>
      <name val="Arial"/>
      <family val="2"/>
    </font>
    <font>
      <sz val="12"/>
      <name val=".VnArial"/>
      <family val="2"/>
    </font>
    <font>
      <sz val="9"/>
      <name val="Times New Roman"/>
      <family val="1"/>
    </font>
    <font>
      <b/>
      <sz val="9"/>
      <name val="Times New Roman"/>
      <family val="1"/>
    </font>
    <font>
      <b/>
      <sz val="14"/>
      <color indexed="8"/>
      <name val="Times New Roman"/>
      <family val="1"/>
    </font>
    <font>
      <sz val="10"/>
      <name val="Helv"/>
      <family val="2"/>
    </font>
    <font>
      <i/>
      <sz val="10"/>
      <name val="Times New Roman"/>
      <family val="1"/>
    </font>
    <font>
      <b/>
      <sz val="10"/>
      <color indexed="8"/>
      <name val="Times New Roman"/>
      <family val="1"/>
    </font>
    <font>
      <sz val="10"/>
      <color indexed="8"/>
      <name val="Times New Roman"/>
      <family val="1"/>
    </font>
    <font>
      <i/>
      <sz val="14"/>
      <name val="Times New Roman"/>
      <family val="1"/>
    </font>
    <font>
      <i/>
      <sz val="13"/>
      <color indexed="8"/>
      <name val="Times New Roman"/>
      <family val="1"/>
    </font>
    <font>
      <b/>
      <sz val="13"/>
      <color indexed="8"/>
      <name val="Times New Roman"/>
      <family val="1"/>
    </font>
    <font>
      <sz val="11"/>
      <color indexed="8"/>
      <name val="Times New Roman"/>
      <family val="1"/>
    </font>
    <font>
      <b/>
      <sz val="11"/>
      <color indexed="8"/>
      <name val="Calibri"/>
      <family val="2"/>
    </font>
    <font>
      <i/>
      <sz val="10"/>
      <name val="Arial"/>
      <family val="2"/>
    </font>
    <font>
      <b/>
      <sz val="11"/>
      <color indexed="8"/>
      <name val="Times New Roman"/>
      <family val="1"/>
    </font>
    <font>
      <b/>
      <i/>
      <sz val="10"/>
      <name val="Arial"/>
      <family val="2"/>
    </font>
    <font>
      <i/>
      <sz val="11"/>
      <color indexed="8"/>
      <name val="Times New Roman"/>
      <family val="1"/>
    </font>
    <font>
      <b/>
      <sz val="11"/>
      <name val="Arial"/>
      <family val="2"/>
    </font>
    <font>
      <sz val="13"/>
      <color indexed="8"/>
      <name val="Times New Roman"/>
      <family val="1"/>
    </font>
    <font>
      <b/>
      <i/>
      <sz val="13"/>
      <color indexed="8"/>
      <name val="Times New Roman"/>
      <family val="1"/>
    </font>
    <font>
      <u val="single"/>
      <sz val="12"/>
      <name val="Times New Roman"/>
      <family val="1"/>
    </font>
    <font>
      <i/>
      <sz val="9"/>
      <color indexed="8"/>
      <name val="Times New Roman"/>
      <family val="1"/>
    </font>
    <font>
      <u val="single"/>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b/>
      <sz val="12"/>
      <color theme="1"/>
      <name val="Times New Roman"/>
      <family val="1"/>
    </font>
    <font>
      <sz val="12"/>
      <color theme="1"/>
      <name val="Times New Roman"/>
      <family val="1"/>
    </font>
    <font>
      <i/>
      <sz val="12"/>
      <color theme="1"/>
      <name val="Times New Roman"/>
      <family val="1"/>
    </font>
    <font>
      <i/>
      <sz val="11"/>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thin"/>
      <bottom style="thin"/>
    </border>
    <border>
      <left/>
      <right/>
      <top/>
      <bottom style="thin"/>
    </border>
    <border>
      <left style="thin"/>
      <right style="thin"/>
      <top style="thin"/>
      <bottom/>
    </border>
    <border>
      <left style="thin"/>
      <right style="thin"/>
      <top style="hair"/>
      <bottom style="thin"/>
    </border>
    <border>
      <left style="thin"/>
      <right style="thin"/>
      <top style="thin"/>
      <bottom style="hair"/>
    </border>
    <border>
      <left style="thin">
        <color theme="1"/>
      </left>
      <right style="thin">
        <color theme="1"/>
      </right>
      <top/>
      <bottom style="hair">
        <color theme="1"/>
      </bottom>
    </border>
    <border>
      <left style="thin">
        <color theme="1"/>
      </left>
      <right style="thin">
        <color theme="1"/>
      </right>
      <top style="hair">
        <color theme="1"/>
      </top>
      <bottom style="hair">
        <color theme="1"/>
      </bottom>
    </border>
    <border>
      <left style="thin"/>
      <right style="thin"/>
      <top style="hair"/>
      <bottom/>
    </border>
    <border>
      <left style="thin"/>
      <right style="thin"/>
      <top/>
      <bottom style="hair"/>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bottom style="hair">
        <color indexed="8"/>
      </bottom>
    </border>
    <border>
      <left style="thin">
        <color indexed="8"/>
      </left>
      <right style="thin">
        <color indexed="8"/>
      </right>
      <top style="hair">
        <color indexed="8"/>
      </top>
      <bottom style="thin"/>
    </border>
    <border>
      <left style="thin"/>
      <right style="thin"/>
      <top/>
      <bottom style="thin"/>
    </border>
    <border>
      <left style="thin"/>
      <right/>
      <top style="thin"/>
      <bottom/>
    </border>
    <border>
      <left/>
      <right style="thin"/>
      <top style="thin"/>
      <bottom/>
    </border>
    <border>
      <left/>
      <right/>
      <top style="thin"/>
      <bottom/>
    </border>
    <border>
      <left style="thin"/>
      <right/>
      <top style="thin"/>
      <bottom style="thin"/>
    </border>
    <border>
      <left/>
      <right/>
      <top style="thin"/>
      <bottom style="thin"/>
    </border>
    <border>
      <left/>
      <right style="thin"/>
      <top style="thin"/>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21" fillId="0" borderId="0">
      <alignment/>
      <protection/>
    </xf>
    <xf numFmtId="0" fontId="13" fillId="0" borderId="0">
      <alignment/>
      <protection/>
    </xf>
    <xf numFmtId="0" fontId="22" fillId="0" borderId="0">
      <alignment/>
      <protection/>
    </xf>
    <xf numFmtId="0" fontId="13" fillId="0" borderId="0">
      <alignment/>
      <protection/>
    </xf>
    <xf numFmtId="0" fontId="73" fillId="0" borderId="6" applyNumberFormat="0" applyFill="0" applyAlignment="0" applyProtection="0"/>
    <xf numFmtId="0" fontId="74" fillId="31" borderId="0" applyNumberFormat="0" applyBorder="0" applyAlignment="0" applyProtection="0"/>
    <xf numFmtId="0" fontId="3" fillId="0" borderId="0">
      <alignment/>
      <protection/>
    </xf>
    <xf numFmtId="0" fontId="4" fillId="0" borderId="0">
      <alignment/>
      <protection/>
    </xf>
    <xf numFmtId="0" fontId="0" fillId="0" borderId="0">
      <alignment/>
      <protection/>
    </xf>
    <xf numFmtId="0" fontId="13" fillId="0" borderId="0">
      <alignment/>
      <protection/>
    </xf>
    <xf numFmtId="0" fontId="4"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25" fillId="0" borderId="0">
      <alignment/>
      <protection/>
    </xf>
    <xf numFmtId="0" fontId="0" fillId="0" borderId="0">
      <alignment/>
      <protection/>
    </xf>
    <xf numFmtId="0" fontId="13" fillId="0" borderId="0">
      <alignment/>
      <protection/>
    </xf>
    <xf numFmtId="0" fontId="4" fillId="0" borderId="0">
      <alignment/>
      <protection/>
    </xf>
    <xf numFmtId="0" fontId="13" fillId="0" borderId="0">
      <alignment wrapText="1"/>
      <protection/>
    </xf>
    <xf numFmtId="0" fontId="13" fillId="0" borderId="0">
      <alignment/>
      <protection/>
    </xf>
    <xf numFmtId="0" fontId="13" fillId="0" borderId="0">
      <alignment/>
      <protection/>
    </xf>
    <xf numFmtId="0" fontId="4" fillId="0" borderId="0">
      <alignment/>
      <protection/>
    </xf>
    <xf numFmtId="0" fontId="13" fillId="0" borderId="0">
      <alignment/>
      <protection/>
    </xf>
    <xf numFmtId="0" fontId="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0">
      <alignment/>
      <protection/>
    </xf>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37">
    <xf numFmtId="0" fontId="0" fillId="0" borderId="0" xfId="0" applyFont="1" applyAlignment="1">
      <alignment/>
    </xf>
    <xf numFmtId="0" fontId="0" fillId="0" borderId="0" xfId="0" applyFont="1" applyAlignment="1">
      <alignment/>
    </xf>
    <xf numFmtId="0" fontId="14" fillId="0" borderId="0" xfId="0" applyFont="1" applyFill="1" applyAlignment="1">
      <alignment/>
    </xf>
    <xf numFmtId="0" fontId="12" fillId="0" borderId="0" xfId="0" applyFont="1" applyFill="1" applyAlignment="1">
      <alignment/>
    </xf>
    <xf numFmtId="3" fontId="12" fillId="0" borderId="0" xfId="0" applyNumberFormat="1" applyFont="1" applyFill="1" applyAlignment="1">
      <alignment/>
    </xf>
    <xf numFmtId="0" fontId="26" fillId="0" borderId="0" xfId="0" applyFont="1" applyFill="1" applyAlignment="1">
      <alignment/>
    </xf>
    <xf numFmtId="0" fontId="32" fillId="0" borderId="0" xfId="0" applyFont="1" applyAlignment="1">
      <alignment/>
    </xf>
    <xf numFmtId="3" fontId="9" fillId="0" borderId="10" xfId="0" applyNumberFormat="1" applyFont="1" applyFill="1" applyBorder="1" applyAlignment="1">
      <alignment horizontal="right" vertical="center" wrapText="1"/>
    </xf>
    <xf numFmtId="0" fontId="19" fillId="0" borderId="11" xfId="0" applyFont="1" applyBorder="1" applyAlignment="1">
      <alignment horizontal="center" vertical="center" wrapText="1"/>
    </xf>
    <xf numFmtId="0" fontId="10" fillId="0" borderId="0" xfId="0" applyFont="1" applyAlignment="1">
      <alignment/>
    </xf>
    <xf numFmtId="0" fontId="10" fillId="0" borderId="0" xfId="0" applyFont="1" applyFill="1" applyAlignment="1">
      <alignment/>
    </xf>
    <xf numFmtId="0" fontId="10" fillId="0" borderId="0" xfId="0" applyFont="1" applyAlignment="1">
      <alignment horizontal="center" vertical="center"/>
    </xf>
    <xf numFmtId="0" fontId="34" fillId="0" borderId="0" xfId="0" applyFont="1" applyAlignment="1">
      <alignment horizontal="center" vertical="center"/>
    </xf>
    <xf numFmtId="0" fontId="34" fillId="0" borderId="0" xfId="0" applyFont="1" applyFill="1" applyAlignment="1">
      <alignment horizontal="center" vertical="center"/>
    </xf>
    <xf numFmtId="0" fontId="18" fillId="0" borderId="12" xfId="0" applyFont="1" applyBorder="1" applyAlignment="1">
      <alignment horizontal="center"/>
    </xf>
    <xf numFmtId="0" fontId="15" fillId="0" borderId="0" xfId="0" applyFont="1" applyAlignment="1">
      <alignment/>
    </xf>
    <xf numFmtId="0" fontId="36" fillId="0" borderId="13" xfId="0" applyFont="1" applyBorder="1" applyAlignment="1">
      <alignment horizontal="center" vertical="center" wrapText="1"/>
    </xf>
    <xf numFmtId="0" fontId="36" fillId="0" borderId="13" xfId="0" applyFont="1" applyFill="1" applyBorder="1" applyAlignment="1">
      <alignment horizontal="center" vertical="center" wrapText="1"/>
    </xf>
    <xf numFmtId="0" fontId="36" fillId="0" borderId="0" xfId="0" applyFont="1" applyAlignment="1">
      <alignment/>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3" fontId="79" fillId="0" borderId="10" xfId="0" applyNumberFormat="1" applyFont="1" applyBorder="1" applyAlignment="1">
      <alignment horizontal="right" vertical="center" wrapText="1"/>
    </xf>
    <xf numFmtId="9" fontId="79" fillId="0" borderId="10" xfId="103" applyFont="1" applyBorder="1" applyAlignment="1">
      <alignment horizontal="center" vertical="center" wrapText="1"/>
    </xf>
    <xf numFmtId="3" fontId="19" fillId="0" borderId="0" xfId="0" applyNumberFormat="1" applyFont="1" applyAlignment="1">
      <alignment/>
    </xf>
    <xf numFmtId="165" fontId="19" fillId="0" borderId="0" xfId="0" applyNumberFormat="1" applyFont="1" applyAlignment="1">
      <alignment/>
    </xf>
    <xf numFmtId="0" fontId="19" fillId="0" borderId="0" xfId="0" applyFont="1" applyAlignment="1">
      <alignment/>
    </xf>
    <xf numFmtId="3" fontId="19" fillId="0" borderId="10" xfId="0" applyNumberFormat="1" applyFont="1" applyFill="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3" fontId="15" fillId="0" borderId="10" xfId="0" applyNumberFormat="1" applyFont="1" applyFill="1" applyBorder="1" applyAlignment="1">
      <alignment vertical="center" wrapText="1"/>
    </xf>
    <xf numFmtId="9" fontId="80" fillId="0" borderId="10" xfId="103" applyFont="1" applyBorder="1" applyAlignment="1">
      <alignment horizontal="center" vertical="center" wrapText="1"/>
    </xf>
    <xf numFmtId="3" fontId="15" fillId="0" borderId="0" xfId="0" applyNumberFormat="1" applyFont="1" applyAlignment="1">
      <alignment/>
    </xf>
    <xf numFmtId="3" fontId="19" fillId="0" borderId="10" xfId="0" applyNumberFormat="1" applyFont="1" applyBorder="1" applyAlignment="1">
      <alignment vertical="center" wrapText="1"/>
    </xf>
    <xf numFmtId="165" fontId="19" fillId="0" borderId="10" xfId="58" applyNumberFormat="1" applyFont="1" applyFill="1" applyBorder="1" applyAlignment="1">
      <alignment vertical="center" wrapText="1"/>
    </xf>
    <xf numFmtId="165" fontId="15" fillId="0" borderId="10" xfId="58" applyNumberFormat="1" applyFont="1" applyFill="1" applyBorder="1" applyAlignment="1">
      <alignment horizontal="center" vertical="center" wrapText="1"/>
    </xf>
    <xf numFmtId="165" fontId="15" fillId="0" borderId="10" xfId="58" applyNumberFormat="1" applyFont="1" applyBorder="1" applyAlignment="1">
      <alignment/>
    </xf>
    <xf numFmtId="0" fontId="19" fillId="0" borderId="14" xfId="0" applyFont="1" applyBorder="1" applyAlignment="1">
      <alignment horizontal="center" vertical="center" wrapText="1"/>
    </xf>
    <xf numFmtId="0" fontId="19" fillId="0" borderId="14" xfId="0" applyFont="1" applyBorder="1" applyAlignment="1">
      <alignment vertical="center" wrapText="1"/>
    </xf>
    <xf numFmtId="165" fontId="19" fillId="0" borderId="14" xfId="58" applyNumberFormat="1" applyFont="1" applyBorder="1" applyAlignment="1">
      <alignment vertical="center" wrapText="1"/>
    </xf>
    <xf numFmtId="0" fontId="34" fillId="0" borderId="0" xfId="0" applyFont="1" applyAlignment="1">
      <alignment vertical="center"/>
    </xf>
    <xf numFmtId="9" fontId="80" fillId="0" borderId="14" xfId="103" applyFont="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left"/>
    </xf>
    <xf numFmtId="0" fontId="9" fillId="0" borderId="0" xfId="0" applyFont="1" applyFill="1" applyAlignment="1">
      <alignment horizontal="centerContinuous"/>
    </xf>
    <xf numFmtId="0" fontId="10" fillId="0" borderId="0" xfId="0" applyFont="1" applyAlignment="1">
      <alignment horizontal="center"/>
    </xf>
    <xf numFmtId="0" fontId="9" fillId="0" borderId="0" xfId="0" applyFont="1" applyFill="1" applyAlignment="1">
      <alignment/>
    </xf>
    <xf numFmtId="0" fontId="2" fillId="0" borderId="0" xfId="0" applyFont="1" applyFill="1" applyAlignment="1" quotePrefix="1">
      <alignment horizontal="center"/>
    </xf>
    <xf numFmtId="0" fontId="2" fillId="0" borderId="0" xfId="0" applyFont="1" applyFill="1" applyAlignment="1" quotePrefix="1">
      <alignment horizontal="left"/>
    </xf>
    <xf numFmtId="167" fontId="9" fillId="0" borderId="0" xfId="102" applyNumberFormat="1" applyFont="1" applyFill="1" applyAlignment="1">
      <alignment/>
    </xf>
    <xf numFmtId="0" fontId="33" fillId="0" borderId="0" xfId="0" applyFont="1" applyFill="1" applyAlignment="1">
      <alignment horizontal="center"/>
    </xf>
    <xf numFmtId="0" fontId="33" fillId="0" borderId="0" xfId="0" applyFont="1" applyFill="1" applyAlignment="1">
      <alignment horizontal="left"/>
    </xf>
    <xf numFmtId="0" fontId="22" fillId="0" borderId="0" xfId="0" applyFont="1" applyFill="1" applyAlignment="1">
      <alignment/>
    </xf>
    <xf numFmtId="0" fontId="18" fillId="0" borderId="12" xfId="0" applyFont="1" applyFill="1" applyBorder="1" applyAlignment="1">
      <alignment horizontal="center"/>
    </xf>
    <xf numFmtId="167" fontId="18" fillId="0" borderId="12" xfId="102" applyNumberFormat="1" applyFont="1" applyFill="1" applyBorder="1" applyAlignment="1">
      <alignment horizontal="center"/>
    </xf>
    <xf numFmtId="0" fontId="29" fillId="0" borderId="0" xfId="0" applyFont="1" applyAlignment="1">
      <alignment/>
    </xf>
    <xf numFmtId="167" fontId="19" fillId="0" borderId="11" xfId="102" applyNumberFormat="1" applyFont="1" applyBorder="1" applyAlignment="1">
      <alignment horizontal="center" vertical="center" wrapText="1"/>
    </xf>
    <xf numFmtId="0" fontId="32" fillId="0" borderId="11" xfId="0" applyFont="1" applyBorder="1" applyAlignment="1">
      <alignment horizontal="center" vertical="center" wrapText="1"/>
    </xf>
    <xf numFmtId="167" fontId="32" fillId="0" borderId="11" xfId="102"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5" xfId="0" applyFont="1" applyBorder="1" applyAlignment="1">
      <alignment horizontal="left" vertical="center" wrapText="1"/>
    </xf>
    <xf numFmtId="3" fontId="81" fillId="33" borderId="16" xfId="80" applyNumberFormat="1" applyFont="1" applyFill="1" applyBorder="1" applyAlignment="1">
      <alignment horizontal="right" vertical="center" wrapText="1"/>
      <protection/>
    </xf>
    <xf numFmtId="3" fontId="81" fillId="33" borderId="17" xfId="80" applyNumberFormat="1" applyFont="1" applyFill="1" applyBorder="1" applyAlignment="1">
      <alignment horizontal="right" vertical="center" wrapText="1"/>
      <protection/>
    </xf>
    <xf numFmtId="0" fontId="37" fillId="0" borderId="0" xfId="0" applyFont="1" applyAlignment="1">
      <alignment/>
    </xf>
    <xf numFmtId="3" fontId="81" fillId="0" borderId="17" xfId="80" applyNumberFormat="1" applyFont="1" applyFill="1" applyBorder="1" applyAlignment="1">
      <alignment horizontal="right" vertical="center" wrapText="1"/>
      <protection/>
    </xf>
    <xf numFmtId="0" fontId="24" fillId="0" borderId="0" xfId="0" applyFont="1" applyAlignment="1">
      <alignment/>
    </xf>
    <xf numFmtId="3" fontId="82" fillId="0" borderId="17" xfId="80" applyNumberFormat="1" applyFont="1" applyFill="1" applyBorder="1" applyAlignment="1">
      <alignment horizontal="right" vertical="center" wrapText="1"/>
      <protection/>
    </xf>
    <xf numFmtId="0" fontId="13" fillId="0" borderId="0" xfId="0" applyFont="1" applyAlignment="1">
      <alignment/>
    </xf>
    <xf numFmtId="3" fontId="83" fillId="0" borderId="17" xfId="80" applyNumberFormat="1" applyFont="1" applyFill="1" applyBorder="1" applyAlignment="1">
      <alignment horizontal="right" vertical="center" wrapText="1"/>
      <protection/>
    </xf>
    <xf numFmtId="0" fontId="38" fillId="0" borderId="0" xfId="0" applyFont="1" applyFill="1" applyAlignment="1">
      <alignment/>
    </xf>
    <xf numFmtId="168" fontId="83" fillId="0" borderId="17" xfId="80" applyNumberFormat="1" applyFont="1" applyFill="1" applyBorder="1" applyAlignment="1">
      <alignment horizontal="right" vertical="center" wrapText="1"/>
      <protection/>
    </xf>
    <xf numFmtId="0" fontId="40" fillId="0" borderId="0" xfId="0" applyFont="1" applyFill="1" applyAlignment="1">
      <alignment/>
    </xf>
    <xf numFmtId="0" fontId="19" fillId="0" borderId="18" xfId="0" applyFont="1" applyBorder="1" applyAlignment="1">
      <alignment horizontal="center" vertical="center" wrapText="1"/>
    </xf>
    <xf numFmtId="0" fontId="19" fillId="0" borderId="18" xfId="0" applyFont="1" applyBorder="1" applyAlignment="1">
      <alignment vertical="center" wrapText="1"/>
    </xf>
    <xf numFmtId="165" fontId="39" fillId="0" borderId="18" xfId="58" applyNumberFormat="1" applyFont="1" applyBorder="1" applyAlignment="1">
      <alignment horizontal="center" vertical="center" wrapText="1"/>
    </xf>
    <xf numFmtId="0" fontId="81" fillId="0" borderId="14" xfId="80" applyFont="1" applyFill="1" applyBorder="1" applyAlignment="1">
      <alignment horizontal="left" vertical="center" wrapText="1"/>
      <protection/>
    </xf>
    <xf numFmtId="165" fontId="81" fillId="0" borderId="14" xfId="50" applyNumberFormat="1" applyFont="1" applyFill="1" applyBorder="1" applyAlignment="1">
      <alignment horizontal="right" vertical="center" wrapText="1"/>
    </xf>
    <xf numFmtId="0" fontId="9" fillId="0" borderId="0" xfId="0" applyFont="1" applyFill="1" applyAlignment="1">
      <alignment horizontal="center"/>
    </xf>
    <xf numFmtId="0" fontId="9" fillId="0" borderId="0" xfId="0" applyFont="1" applyFill="1" applyAlignment="1">
      <alignment horizontal="left"/>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165" fontId="39" fillId="0" borderId="10" xfId="58" applyNumberFormat="1" applyFont="1" applyBorder="1" applyAlignment="1">
      <alignment horizontal="center" vertical="center" wrapText="1"/>
    </xf>
    <xf numFmtId="0" fontId="19" fillId="0" borderId="10" xfId="0" applyFont="1" applyFill="1" applyBorder="1" applyAlignment="1">
      <alignment horizontal="center" vertical="center" wrapText="1"/>
    </xf>
    <xf numFmtId="9" fontId="81" fillId="33" borderId="16" xfId="80" applyNumberFormat="1" applyFont="1" applyFill="1" applyBorder="1" applyAlignment="1">
      <alignment horizontal="right" vertical="center" wrapText="1"/>
      <protection/>
    </xf>
    <xf numFmtId="9" fontId="81" fillId="33" borderId="17" xfId="80" applyNumberFormat="1" applyFont="1" applyFill="1" applyBorder="1" applyAlignment="1">
      <alignment horizontal="right" vertical="center" wrapText="1"/>
      <protection/>
    </xf>
    <xf numFmtId="9" fontId="81" fillId="0" borderId="17" xfId="80" applyNumberFormat="1" applyFont="1" applyFill="1" applyBorder="1" applyAlignment="1">
      <alignment horizontal="right" vertical="center" wrapText="1"/>
      <protection/>
    </xf>
    <xf numFmtId="9" fontId="82" fillId="0" borderId="17" xfId="80" applyNumberFormat="1" applyFont="1" applyFill="1" applyBorder="1" applyAlignment="1">
      <alignment horizontal="right" vertical="center" wrapText="1"/>
      <protection/>
    </xf>
    <xf numFmtId="9" fontId="39" fillId="0" borderId="10" xfId="58" applyNumberFormat="1" applyFont="1" applyBorder="1" applyAlignment="1">
      <alignment horizontal="center" vertical="center" wrapText="1"/>
    </xf>
    <xf numFmtId="9" fontId="83" fillId="0" borderId="17" xfId="80" applyNumberFormat="1" applyFont="1" applyFill="1" applyBorder="1" applyAlignment="1">
      <alignment horizontal="right" vertical="center" wrapText="1"/>
      <protection/>
    </xf>
    <xf numFmtId="9" fontId="39" fillId="0" borderId="18" xfId="58" applyNumberFormat="1" applyFont="1" applyBorder="1" applyAlignment="1">
      <alignment horizontal="center" vertical="center" wrapText="1"/>
    </xf>
    <xf numFmtId="9" fontId="81" fillId="0" borderId="14" xfId="50" applyNumberFormat="1" applyFont="1" applyFill="1" applyBorder="1" applyAlignment="1">
      <alignment horizontal="right" vertical="center" wrapText="1"/>
    </xf>
    <xf numFmtId="0" fontId="35" fillId="0" borderId="0" xfId="0" applyFont="1" applyAlignment="1">
      <alignment horizontal="right" vertical="center"/>
    </xf>
    <xf numFmtId="0" fontId="34" fillId="0" borderId="12" xfId="0" applyFont="1" applyBorder="1" applyAlignment="1">
      <alignment horizontal="center" vertical="center"/>
    </xf>
    <xf numFmtId="167" fontId="18" fillId="0" borderId="12" xfId="103" applyNumberFormat="1" applyFont="1" applyFill="1" applyBorder="1" applyAlignment="1">
      <alignment horizontal="center"/>
    </xf>
    <xf numFmtId="0" fontId="39" fillId="0" borderId="11" xfId="0" applyFont="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left" vertical="center" wrapText="1"/>
    </xf>
    <xf numFmtId="3" fontId="12" fillId="0" borderId="19" xfId="0" applyNumberFormat="1" applyFont="1" applyFill="1" applyBorder="1" applyAlignment="1">
      <alignment horizontal="center" vertical="center" wrapText="1"/>
    </xf>
    <xf numFmtId="9" fontId="12" fillId="0" borderId="19" xfId="103" applyFont="1" applyFill="1" applyBorder="1" applyAlignment="1">
      <alignment horizontal="center" vertical="center" wrapText="1"/>
    </xf>
    <xf numFmtId="9" fontId="6" fillId="0" borderId="19" xfId="103" applyFont="1" applyFill="1" applyBorder="1" applyAlignment="1">
      <alignment horizontal="right" vertical="center" wrapText="1"/>
    </xf>
    <xf numFmtId="9" fontId="6" fillId="0" borderId="19" xfId="103" applyFont="1" applyFill="1" applyBorder="1" applyAlignment="1">
      <alignment horizontal="right" vertical="center"/>
    </xf>
    <xf numFmtId="0" fontId="12" fillId="0" borderId="0" xfId="0" applyFont="1" applyFill="1" applyAlignment="1">
      <alignment horizontal="center"/>
    </xf>
    <xf numFmtId="3" fontId="12" fillId="0" borderId="0" xfId="0" applyNumberFormat="1" applyFont="1" applyFill="1" applyAlignment="1">
      <alignment horizont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3" fontId="12" fillId="0" borderId="10" xfId="0" applyNumberFormat="1" applyFont="1" applyFill="1" applyBorder="1" applyAlignment="1">
      <alignment horizontal="right" vertical="center" wrapText="1"/>
    </xf>
    <xf numFmtId="3" fontId="12" fillId="0" borderId="10" xfId="0" applyNumberFormat="1" applyFont="1" applyFill="1" applyBorder="1" applyAlignment="1">
      <alignment horizontal="center" vertical="center" wrapText="1"/>
    </xf>
    <xf numFmtId="9" fontId="12" fillId="0" borderId="10" xfId="103" applyFont="1" applyFill="1" applyBorder="1" applyAlignment="1">
      <alignment horizontal="center" vertical="center" wrapText="1"/>
    </xf>
    <xf numFmtId="9" fontId="6" fillId="0" borderId="10" xfId="103" applyFont="1" applyFill="1" applyBorder="1" applyAlignment="1">
      <alignment horizontal="right" vertical="center" wrapText="1"/>
    </xf>
    <xf numFmtId="9" fontId="6" fillId="0" borderId="10" xfId="103" applyFont="1" applyFill="1" applyBorder="1" applyAlignment="1">
      <alignment horizontal="righ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left" vertical="center" wrapText="1"/>
    </xf>
    <xf numFmtId="3" fontId="14" fillId="0" borderId="10" xfId="0" applyNumberFormat="1" applyFont="1" applyFill="1" applyBorder="1" applyAlignment="1">
      <alignment horizontal="right" vertical="center" wrapText="1"/>
    </xf>
    <xf numFmtId="3" fontId="14" fillId="0" borderId="10" xfId="0" applyNumberFormat="1" applyFont="1" applyFill="1" applyBorder="1" applyAlignment="1">
      <alignment horizontal="center" vertical="center" wrapText="1"/>
    </xf>
    <xf numFmtId="9" fontId="9" fillId="0" borderId="10" xfId="103" applyFont="1" applyFill="1" applyBorder="1" applyAlignment="1">
      <alignment horizontal="right" vertical="center" wrapText="1"/>
    </xf>
    <xf numFmtId="9" fontId="9" fillId="0" borderId="10" xfId="103" applyFont="1" applyFill="1" applyBorder="1" applyAlignment="1">
      <alignment horizontal="right" vertical="center"/>
    </xf>
    <xf numFmtId="3" fontId="14" fillId="0" borderId="0" xfId="0" applyNumberFormat="1" applyFont="1" applyFill="1" applyAlignment="1">
      <alignment horizontal="center"/>
    </xf>
    <xf numFmtId="0" fontId="16" fillId="0" borderId="10" xfId="0" applyFont="1" applyBorder="1" applyAlignment="1">
      <alignment vertical="center"/>
    </xf>
    <xf numFmtId="0" fontId="16" fillId="0" borderId="10" xfId="0" applyFont="1" applyBorder="1" applyAlignment="1">
      <alignment vertical="center" wrapText="1"/>
    </xf>
    <xf numFmtId="0" fontId="9" fillId="0" borderId="10" xfId="0" applyFont="1" applyBorder="1" applyAlignment="1">
      <alignment vertical="center" wrapText="1"/>
    </xf>
    <xf numFmtId="0" fontId="16" fillId="0" borderId="10" xfId="0" applyFont="1" applyFill="1" applyBorder="1" applyAlignment="1">
      <alignment horizontal="center" vertical="center"/>
    </xf>
    <xf numFmtId="3" fontId="23" fillId="0" borderId="10" xfId="0" applyNumberFormat="1" applyFont="1" applyFill="1" applyBorder="1" applyAlignment="1">
      <alignment horizontal="right" vertical="center" wrapText="1"/>
    </xf>
    <xf numFmtId="9" fontId="16" fillId="0" borderId="10" xfId="103" applyFont="1" applyFill="1" applyBorder="1" applyAlignment="1">
      <alignment horizontal="right" vertical="center" wrapText="1"/>
    </xf>
    <xf numFmtId="0" fontId="23" fillId="0" borderId="0" xfId="0" applyFont="1" applyFill="1" applyAlignment="1">
      <alignment/>
    </xf>
    <xf numFmtId="9" fontId="23" fillId="0" borderId="10" xfId="103" applyFont="1" applyFill="1" applyBorder="1" applyAlignment="1">
      <alignment horizontal="center" vertical="center" wrapText="1"/>
    </xf>
    <xf numFmtId="9" fontId="14" fillId="0" borderId="10" xfId="103" applyFont="1" applyFill="1" applyBorder="1" applyAlignment="1">
      <alignment horizontal="center" vertical="center" wrapText="1"/>
    </xf>
    <xf numFmtId="3" fontId="84" fillId="0" borderId="10" xfId="0" applyNumberFormat="1" applyFont="1" applyFill="1" applyBorder="1" applyAlignment="1">
      <alignment horizontal="right" vertical="center" wrapText="1"/>
    </xf>
    <xf numFmtId="9" fontId="16" fillId="0" borderId="10" xfId="103" applyFont="1" applyFill="1" applyBorder="1" applyAlignment="1">
      <alignment horizontal="right" vertical="center"/>
    </xf>
    <xf numFmtId="0" fontId="20" fillId="0" borderId="10" xfId="0" applyFont="1" applyFill="1" applyBorder="1" applyAlignment="1">
      <alignment horizontal="center" vertical="center"/>
    </xf>
    <xf numFmtId="49" fontId="20" fillId="0" borderId="10" xfId="0" applyNumberFormat="1" applyFont="1" applyFill="1" applyBorder="1" applyAlignment="1">
      <alignment horizontal="left" vertical="center" wrapText="1"/>
    </xf>
    <xf numFmtId="0" fontId="41" fillId="0" borderId="0" xfId="0" applyFont="1" applyFill="1" applyAlignment="1">
      <alignment/>
    </xf>
    <xf numFmtId="0" fontId="6" fillId="0" borderId="10" xfId="0" applyFont="1" applyBorder="1" applyAlignment="1">
      <alignment vertical="center" wrapText="1"/>
    </xf>
    <xf numFmtId="3" fontId="6" fillId="0" borderId="10" xfId="0" applyNumberFormat="1" applyFont="1" applyFill="1" applyBorder="1" applyAlignment="1">
      <alignment horizontal="right" vertical="center" wrapText="1"/>
    </xf>
    <xf numFmtId="0" fontId="36" fillId="0" borderId="0" xfId="0" applyFont="1" applyFill="1" applyAlignment="1">
      <alignment/>
    </xf>
    <xf numFmtId="0" fontId="6" fillId="0" borderId="10" xfId="0" applyFont="1" applyBorder="1" applyAlignment="1">
      <alignment horizontal="center" vertical="center" wrapText="1"/>
    </xf>
    <xf numFmtId="3" fontId="12" fillId="0" borderId="10" xfId="0" applyNumberFormat="1" applyFont="1" applyFill="1" applyBorder="1" applyAlignment="1">
      <alignment vertical="center" wrapText="1"/>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left" vertical="center" wrapText="1"/>
    </xf>
    <xf numFmtId="3" fontId="85" fillId="0" borderId="10" xfId="0" applyNumberFormat="1" applyFont="1" applyFill="1" applyBorder="1" applyAlignment="1">
      <alignment vertical="center" wrapText="1"/>
    </xf>
    <xf numFmtId="3" fontId="36" fillId="0" borderId="10" xfId="0" applyNumberFormat="1" applyFont="1" applyFill="1" applyBorder="1" applyAlignment="1">
      <alignment vertical="center" wrapText="1"/>
    </xf>
    <xf numFmtId="9" fontId="14" fillId="0" borderId="10" xfId="103" applyFont="1" applyFill="1" applyBorder="1" applyAlignment="1">
      <alignment horizontal="right" vertical="center" wrapText="1"/>
    </xf>
    <xf numFmtId="9" fontId="12" fillId="0" borderId="14" xfId="103" applyFont="1" applyFill="1" applyBorder="1" applyAlignment="1">
      <alignment horizontal="center" vertical="center" wrapText="1"/>
    </xf>
    <xf numFmtId="9" fontId="6" fillId="0" borderId="14" xfId="103" applyFont="1" applyFill="1" applyBorder="1" applyAlignment="1">
      <alignment horizontal="right" vertical="center"/>
    </xf>
    <xf numFmtId="3" fontId="86" fillId="0" borderId="10" xfId="0" applyNumberFormat="1" applyFont="1" applyFill="1" applyBorder="1" applyAlignment="1">
      <alignment horizontal="right" vertical="center" wrapText="1"/>
    </xf>
    <xf numFmtId="3" fontId="6" fillId="0" borderId="14" xfId="0" applyNumberFormat="1" applyFont="1" applyFill="1" applyBorder="1" applyAlignment="1">
      <alignment horizontal="right" vertical="center" wrapText="1"/>
    </xf>
    <xf numFmtId="3" fontId="6" fillId="0" borderId="18" xfId="0" applyNumberFormat="1" applyFont="1" applyFill="1" applyBorder="1" applyAlignment="1">
      <alignment horizontal="right" vertical="center" wrapText="1"/>
    </xf>
    <xf numFmtId="0" fontId="6" fillId="0" borderId="14" xfId="0" applyFont="1" applyFill="1" applyBorder="1" applyAlignment="1">
      <alignment horizontal="center" vertical="center"/>
    </xf>
    <xf numFmtId="49" fontId="6" fillId="0" borderId="14" xfId="0" applyNumberFormat="1" applyFont="1" applyFill="1" applyBorder="1" applyAlignment="1">
      <alignment horizontal="left" vertical="center" wrapText="1"/>
    </xf>
    <xf numFmtId="9" fontId="12" fillId="0" borderId="14" xfId="103" applyFont="1" applyFill="1" applyBorder="1" applyAlignment="1">
      <alignment horizontal="right" vertical="center" wrapText="1"/>
    </xf>
    <xf numFmtId="0" fontId="18" fillId="0" borderId="0" xfId="0" applyFont="1" applyAlignment="1">
      <alignment horizontal="center" vertical="center"/>
    </xf>
    <xf numFmtId="0" fontId="34" fillId="0" borderId="0" xfId="0" applyFont="1" applyAlignment="1">
      <alignment horizontal="right" vertical="center"/>
    </xf>
    <xf numFmtId="0" fontId="24" fillId="0" borderId="0" xfId="0" applyFont="1" applyFill="1" applyBorder="1" applyAlignment="1">
      <alignment horizontal="center"/>
    </xf>
    <xf numFmtId="49" fontId="14" fillId="0" borderId="11"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0" fontId="42" fillId="0" borderId="0" xfId="0" applyFont="1" applyFill="1" applyBorder="1" applyAlignment="1">
      <alignment horizontal="center"/>
    </xf>
    <xf numFmtId="49" fontId="6" fillId="0" borderId="15" xfId="0" applyNumberFormat="1" applyFont="1" applyFill="1" applyBorder="1" applyAlignment="1">
      <alignment horizontal="center" vertical="center" wrapText="1"/>
    </xf>
    <xf numFmtId="3" fontId="6" fillId="0" borderId="20" xfId="0" applyNumberFormat="1" applyFont="1" applyFill="1" applyBorder="1" applyAlignment="1">
      <alignment horizontal="right" vertical="center" wrapText="1"/>
    </xf>
    <xf numFmtId="9" fontId="19" fillId="0" borderId="10" xfId="103" applyFont="1" applyBorder="1" applyAlignment="1">
      <alignment horizontal="right" vertical="center" wrapText="1"/>
    </xf>
    <xf numFmtId="3" fontId="37" fillId="0" borderId="0" xfId="0" applyNumberFormat="1" applyFont="1" applyAlignment="1">
      <alignment/>
    </xf>
    <xf numFmtId="0" fontId="6" fillId="0" borderId="10" xfId="0" applyFont="1" applyFill="1" applyBorder="1" applyAlignment="1">
      <alignment horizontal="center" vertical="center" wrapText="1"/>
    </xf>
    <xf numFmtId="3" fontId="19" fillId="0" borderId="10" xfId="0" applyNumberFormat="1" applyFont="1" applyFill="1" applyBorder="1" applyAlignment="1">
      <alignment horizontal="right" vertical="center" wrapText="1"/>
    </xf>
    <xf numFmtId="3" fontId="6" fillId="0" borderId="19" xfId="0" applyNumberFormat="1" applyFont="1" applyFill="1" applyBorder="1" applyAlignment="1">
      <alignment horizontal="right" vertical="center" wrapText="1"/>
    </xf>
    <xf numFmtId="0" fontId="9" fillId="0" borderId="10" xfId="0" applyFont="1" applyBorder="1" applyAlignment="1">
      <alignment horizontal="center" vertical="center" wrapText="1"/>
    </xf>
    <xf numFmtId="3" fontId="43" fillId="0" borderId="10" xfId="88" applyNumberFormat="1" applyFont="1" applyBorder="1" applyAlignment="1">
      <alignment horizontal="right" vertical="center" wrapText="1"/>
      <protection/>
    </xf>
    <xf numFmtId="9" fontId="15" fillId="0" borderId="10" xfId="103" applyFont="1" applyBorder="1" applyAlignment="1">
      <alignment horizontal="right" vertical="center" wrapText="1"/>
    </xf>
    <xf numFmtId="9" fontId="19" fillId="0" borderId="14" xfId="103" applyFont="1" applyBorder="1" applyAlignment="1">
      <alignment horizontal="right" vertical="center" wrapText="1"/>
    </xf>
    <xf numFmtId="0" fontId="44" fillId="0" borderId="0" xfId="0" applyFont="1" applyAlignment="1">
      <alignment vertical="center"/>
    </xf>
    <xf numFmtId="0" fontId="43" fillId="0" borderId="0" xfId="0" applyFont="1" applyAlignment="1">
      <alignment vertical="center"/>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49" fontId="9" fillId="0" borderId="0" xfId="92" applyNumberFormat="1" applyFont="1" applyFill="1" applyAlignment="1">
      <alignment vertical="center" wrapText="1"/>
      <protection/>
    </xf>
    <xf numFmtId="3" fontId="11" fillId="0" borderId="0" xfId="92" applyNumberFormat="1" applyFont="1" applyFill="1">
      <alignment/>
      <protection/>
    </xf>
    <xf numFmtId="0" fontId="11" fillId="0" borderId="0" xfId="92" applyFont="1" applyFill="1">
      <alignment/>
      <protection/>
    </xf>
    <xf numFmtId="49" fontId="14" fillId="0" borderId="0" xfId="92" applyNumberFormat="1" applyFont="1" applyFill="1" applyAlignment="1">
      <alignment horizontal="center" vertical="center"/>
      <protection/>
    </xf>
    <xf numFmtId="0" fontId="8" fillId="0" borderId="0" xfId="92" applyFont="1" applyFill="1">
      <alignment/>
      <protection/>
    </xf>
    <xf numFmtId="3" fontId="8" fillId="0" borderId="21" xfId="92" applyNumberFormat="1" applyFont="1" applyFill="1" applyBorder="1" applyAlignment="1">
      <alignment horizontal="center" vertical="center" wrapText="1"/>
      <protection/>
    </xf>
    <xf numFmtId="3" fontId="26" fillId="0" borderId="21" xfId="92" applyNumberFormat="1" applyFont="1" applyFill="1" applyBorder="1" applyAlignment="1">
      <alignment horizontal="center" vertical="center" wrapText="1"/>
      <protection/>
    </xf>
    <xf numFmtId="0" fontId="9" fillId="0" borderId="0" xfId="104" applyFont="1" applyFill="1">
      <alignment/>
      <protection/>
    </xf>
    <xf numFmtId="0" fontId="45" fillId="0" borderId="0" xfId="92" applyFont="1" applyFill="1">
      <alignment/>
      <protection/>
    </xf>
    <xf numFmtId="0" fontId="6" fillId="0" borderId="0" xfId="92" applyFont="1" applyFill="1">
      <alignment/>
      <protection/>
    </xf>
    <xf numFmtId="165" fontId="26" fillId="0" borderId="22" xfId="92" applyNumberFormat="1" applyFont="1" applyFill="1" applyBorder="1" applyAlignment="1">
      <alignment vertical="center" wrapText="1"/>
      <protection/>
    </xf>
    <xf numFmtId="3" fontId="26" fillId="0" borderId="22" xfId="92" applyNumberFormat="1" applyFont="1" applyFill="1" applyBorder="1" applyAlignment="1">
      <alignment vertical="center" wrapText="1"/>
      <protection/>
    </xf>
    <xf numFmtId="165" fontId="26" fillId="0" borderId="22" xfId="52" applyNumberFormat="1" applyFont="1" applyFill="1" applyBorder="1" applyAlignment="1">
      <alignment vertical="center" wrapText="1"/>
    </xf>
    <xf numFmtId="0" fontId="26" fillId="0" borderId="22" xfId="92" applyFont="1" applyFill="1" applyBorder="1" applyAlignment="1">
      <alignment vertical="center" wrapText="1"/>
      <protection/>
    </xf>
    <xf numFmtId="0" fontId="26" fillId="0" borderId="0" xfId="81" applyFont="1" applyFill="1" applyAlignment="1">
      <alignment horizontal="center"/>
      <protection/>
    </xf>
    <xf numFmtId="0" fontId="26" fillId="0" borderId="0" xfId="81" applyFont="1" applyFill="1" applyAlignment="1">
      <alignment wrapText="1"/>
      <protection/>
    </xf>
    <xf numFmtId="0" fontId="26" fillId="0" borderId="0" xfId="81" applyFont="1" applyFill="1">
      <alignment/>
      <protection/>
    </xf>
    <xf numFmtId="0" fontId="27" fillId="0" borderId="0" xfId="81" applyNumberFormat="1" applyFont="1" applyFill="1" applyAlignment="1">
      <alignment/>
      <protection/>
    </xf>
    <xf numFmtId="0" fontId="10" fillId="0" borderId="0" xfId="81" applyFont="1" applyFill="1">
      <alignment/>
      <protection/>
    </xf>
    <xf numFmtId="0" fontId="10" fillId="0" borderId="0" xfId="81" applyFont="1">
      <alignment/>
      <protection/>
    </xf>
    <xf numFmtId="3" fontId="26" fillId="0" borderId="0" xfId="81" applyNumberFormat="1" applyFont="1" applyFill="1">
      <alignment/>
      <protection/>
    </xf>
    <xf numFmtId="0" fontId="26" fillId="0" borderId="0" xfId="81" applyFont="1" applyFill="1" applyAlignment="1">
      <alignment horizontal="right" vertical="center"/>
      <protection/>
    </xf>
    <xf numFmtId="0" fontId="26" fillId="0" borderId="0" xfId="81" applyFont="1">
      <alignment/>
      <protection/>
    </xf>
    <xf numFmtId="0" fontId="26" fillId="0" borderId="11" xfId="81" applyFont="1" applyFill="1" applyBorder="1" applyAlignment="1">
      <alignment horizontal="center" vertical="center" wrapText="1"/>
      <protection/>
    </xf>
    <xf numFmtId="0" fontId="26" fillId="0" borderId="0" xfId="81" applyFont="1" applyAlignment="1">
      <alignment horizontal="center"/>
      <protection/>
    </xf>
    <xf numFmtId="0" fontId="7" fillId="0" borderId="11" xfId="79" applyFont="1" applyFill="1" applyBorder="1" applyAlignment="1">
      <alignment vertical="center" wrapText="1"/>
      <protection/>
    </xf>
    <xf numFmtId="9" fontId="27" fillId="0" borderId="11" xfId="81" applyNumberFormat="1" applyFont="1" applyFill="1" applyBorder="1" applyAlignment="1">
      <alignment horizontal="right" vertical="center" wrapText="1"/>
      <protection/>
    </xf>
    <xf numFmtId="0" fontId="27" fillId="0" borderId="0" xfId="81" applyFont="1" applyFill="1">
      <alignment/>
      <protection/>
    </xf>
    <xf numFmtId="0" fontId="27" fillId="0" borderId="0" xfId="81" applyFont="1">
      <alignment/>
      <protection/>
    </xf>
    <xf numFmtId="0" fontId="26" fillId="0" borderId="19" xfId="81" applyFont="1" applyFill="1" applyBorder="1" applyAlignment="1">
      <alignment horizontal="center" vertical="center" wrapText="1"/>
      <protection/>
    </xf>
    <xf numFmtId="0" fontId="11" fillId="0" borderId="19" xfId="79" applyFont="1" applyFill="1" applyBorder="1" applyAlignment="1">
      <alignment vertical="center" wrapText="1"/>
      <protection/>
    </xf>
    <xf numFmtId="3" fontId="11" fillId="0" borderId="19" xfId="45" applyNumberFormat="1" applyFont="1" applyBorder="1" applyAlignment="1">
      <alignment horizontal="right" vertical="center" wrapText="1"/>
    </xf>
    <xf numFmtId="9" fontId="26" fillId="0" borderId="19" xfId="81" applyNumberFormat="1" applyFont="1" applyFill="1" applyBorder="1" applyAlignment="1">
      <alignment horizontal="right" vertical="center" wrapText="1"/>
      <protection/>
    </xf>
    <xf numFmtId="0" fontId="26" fillId="0" borderId="10" xfId="81" applyFont="1" applyFill="1" applyBorder="1" applyAlignment="1">
      <alignment horizontal="center" vertical="center" wrapText="1"/>
      <protection/>
    </xf>
    <xf numFmtId="0" fontId="11" fillId="0" borderId="10" xfId="79" applyFont="1" applyFill="1" applyBorder="1" applyAlignment="1">
      <alignment vertical="center" wrapText="1"/>
      <protection/>
    </xf>
    <xf numFmtId="3" fontId="11" fillId="0" borderId="10" xfId="45" applyNumberFormat="1" applyFont="1" applyBorder="1" applyAlignment="1">
      <alignment horizontal="right" vertical="center" wrapText="1"/>
    </xf>
    <xf numFmtId="9" fontId="26" fillId="0" borderId="10" xfId="81" applyNumberFormat="1" applyFont="1" applyFill="1" applyBorder="1" applyAlignment="1">
      <alignment horizontal="right" vertical="center" wrapText="1"/>
      <protection/>
    </xf>
    <xf numFmtId="0" fontId="26" fillId="0" borderId="14" xfId="81" applyFont="1" applyFill="1" applyBorder="1" applyAlignment="1">
      <alignment horizontal="center" vertical="center" wrapText="1"/>
      <protection/>
    </xf>
    <xf numFmtId="0" fontId="11" fillId="0" borderId="14" xfId="79" applyFont="1" applyFill="1" applyBorder="1" applyAlignment="1">
      <alignment vertical="center" wrapText="1"/>
      <protection/>
    </xf>
    <xf numFmtId="3" fontId="11" fillId="0" borderId="14" xfId="45" applyNumberFormat="1" applyFont="1" applyBorder="1" applyAlignment="1">
      <alignment horizontal="right" vertical="center" wrapText="1"/>
    </xf>
    <xf numFmtId="9" fontId="26" fillId="0" borderId="14" xfId="81" applyNumberFormat="1" applyFont="1" applyFill="1" applyBorder="1" applyAlignment="1">
      <alignment horizontal="right" vertical="center" wrapText="1"/>
      <protection/>
    </xf>
    <xf numFmtId="165" fontId="26" fillId="0" borderId="0" xfId="81" applyNumberFormat="1" applyFont="1" applyFill="1">
      <alignment/>
      <protection/>
    </xf>
    <xf numFmtId="3" fontId="7" fillId="0" borderId="11" xfId="45" applyNumberFormat="1" applyFont="1" applyBorder="1" applyAlignment="1">
      <alignment horizontal="right" vertical="center" wrapText="1"/>
    </xf>
    <xf numFmtId="0" fontId="26" fillId="0" borderId="0" xfId="104" applyFont="1" applyFill="1" applyAlignment="1">
      <alignment horizontal="center" vertical="center"/>
      <protection/>
    </xf>
    <xf numFmtId="49" fontId="26" fillId="0" borderId="0" xfId="104" applyNumberFormat="1" applyFont="1" applyFill="1" applyAlignment="1">
      <alignment horizontal="left" wrapText="1"/>
      <protection/>
    </xf>
    <xf numFmtId="0" fontId="26" fillId="0" borderId="0" xfId="104" applyFont="1" applyFill="1" applyAlignment="1">
      <alignment/>
      <protection/>
    </xf>
    <xf numFmtId="0" fontId="26" fillId="0" borderId="0" xfId="104" applyFont="1" applyFill="1">
      <alignment/>
      <protection/>
    </xf>
    <xf numFmtId="0" fontId="11" fillId="0" borderId="0" xfId="104" applyFont="1" applyFill="1">
      <alignment/>
      <protection/>
    </xf>
    <xf numFmtId="0" fontId="7" fillId="0" borderId="0" xfId="104" applyFont="1" applyFill="1">
      <alignment/>
      <protection/>
    </xf>
    <xf numFmtId="0" fontId="17" fillId="0" borderId="0" xfId="104" applyFont="1" applyFill="1">
      <alignment/>
      <protection/>
    </xf>
    <xf numFmtId="49" fontId="26" fillId="0" borderId="10" xfId="57" applyNumberFormat="1" applyFont="1" applyFill="1" applyBorder="1" applyAlignment="1">
      <alignment horizontal="left" vertical="center" wrapText="1"/>
    </xf>
    <xf numFmtId="0" fontId="30" fillId="0" borderId="0" xfId="104" applyFont="1" applyFill="1">
      <alignment/>
      <protection/>
    </xf>
    <xf numFmtId="0" fontId="47" fillId="0" borderId="0" xfId="104" applyFont="1" applyFill="1" applyBorder="1" applyAlignment="1">
      <alignment horizontal="center" vertical="center"/>
      <protection/>
    </xf>
    <xf numFmtId="49" fontId="47" fillId="0" borderId="0" xfId="104" applyNumberFormat="1" applyFont="1" applyFill="1" applyBorder="1" applyAlignment="1">
      <alignment horizontal="left" wrapText="1"/>
      <protection/>
    </xf>
    <xf numFmtId="0" fontId="26" fillId="0" borderId="0" xfId="104" applyFont="1" applyFill="1" applyBorder="1" applyAlignment="1">
      <alignment/>
      <protection/>
    </xf>
    <xf numFmtId="0" fontId="26" fillId="0" borderId="0" xfId="104" applyFont="1" applyFill="1" applyBorder="1">
      <alignment/>
      <protection/>
    </xf>
    <xf numFmtId="0" fontId="47" fillId="0" borderId="0" xfId="104" applyFont="1" applyFill="1" applyBorder="1">
      <alignment/>
      <protection/>
    </xf>
    <xf numFmtId="0" fontId="47" fillId="0" borderId="0" xfId="104" applyFont="1" applyFill="1">
      <alignment/>
      <protection/>
    </xf>
    <xf numFmtId="49" fontId="47" fillId="0" borderId="0" xfId="104" applyNumberFormat="1" applyFont="1" applyFill="1" applyAlignment="1">
      <alignment horizontal="left" wrapText="1"/>
      <protection/>
    </xf>
    <xf numFmtId="165" fontId="26" fillId="0" borderId="0" xfId="45" applyNumberFormat="1" applyFont="1" applyFill="1" applyBorder="1" applyAlignment="1">
      <alignment/>
    </xf>
    <xf numFmtId="165" fontId="26" fillId="0" borderId="0" xfId="45" applyNumberFormat="1" applyFont="1" applyFill="1" applyBorder="1" applyAlignment="1">
      <alignment/>
    </xf>
    <xf numFmtId="169" fontId="26" fillId="0" borderId="0" xfId="45" applyNumberFormat="1" applyFont="1" applyFill="1" applyBorder="1" applyAlignment="1">
      <alignment horizontal="center" vertical="center"/>
    </xf>
    <xf numFmtId="49" fontId="26" fillId="0" borderId="0" xfId="45" applyNumberFormat="1" applyFont="1" applyFill="1" applyBorder="1" applyAlignment="1">
      <alignment horizontal="left" wrapText="1"/>
    </xf>
    <xf numFmtId="0" fontId="47" fillId="0" borderId="0" xfId="104" applyFont="1" applyFill="1" applyAlignment="1">
      <alignment/>
      <protection/>
    </xf>
    <xf numFmtId="49" fontId="26" fillId="0" borderId="0" xfId="104" applyNumberFormat="1" applyFont="1" applyFill="1" applyAlignment="1">
      <alignment horizontal="left" vertical="center" wrapText="1"/>
      <protection/>
    </xf>
    <xf numFmtId="165" fontId="26" fillId="0" borderId="0" xfId="45" applyNumberFormat="1" applyFont="1" applyFill="1" applyBorder="1" applyAlignment="1">
      <alignment vertical="center"/>
    </xf>
    <xf numFmtId="0" fontId="47" fillId="0" borderId="0" xfId="104" applyFont="1" applyFill="1" applyAlignment="1">
      <alignment vertical="center"/>
      <protection/>
    </xf>
    <xf numFmtId="165" fontId="47" fillId="0" borderId="0" xfId="45" applyNumberFormat="1" applyFont="1" applyFill="1" applyBorder="1" applyAlignment="1">
      <alignment/>
    </xf>
    <xf numFmtId="165" fontId="47" fillId="0" borderId="0" xfId="45" applyNumberFormat="1" applyFont="1" applyFill="1" applyBorder="1" applyAlignment="1">
      <alignment/>
    </xf>
    <xf numFmtId="49" fontId="26" fillId="0" borderId="10" xfId="104" applyNumberFormat="1" applyFont="1" applyFill="1" applyBorder="1" applyAlignment="1">
      <alignment horizontal="left" wrapText="1"/>
      <protection/>
    </xf>
    <xf numFmtId="9" fontId="26" fillId="0" borderId="22" xfId="99" applyFont="1" applyFill="1" applyBorder="1" applyAlignment="1">
      <alignment horizontal="right" vertical="center" wrapText="1"/>
    </xf>
    <xf numFmtId="0" fontId="7" fillId="0" borderId="0" xfId="92" applyFont="1" applyFill="1" applyAlignment="1">
      <alignment vertical="top" wrapText="1"/>
      <protection/>
    </xf>
    <xf numFmtId="0" fontId="9" fillId="0" borderId="0" xfId="92" applyFont="1" applyFill="1" applyAlignment="1">
      <alignment horizontal="center"/>
      <protection/>
    </xf>
    <xf numFmtId="0" fontId="30" fillId="0" borderId="0" xfId="92" applyFont="1" applyFill="1" applyAlignment="1">
      <alignment horizontal="right"/>
      <protection/>
    </xf>
    <xf numFmtId="0" fontId="26" fillId="0" borderId="21" xfId="92" applyFont="1" applyFill="1" applyBorder="1" applyAlignment="1">
      <alignment horizontal="center" vertical="center" wrapText="1"/>
      <protection/>
    </xf>
    <xf numFmtId="0" fontId="27" fillId="0" borderId="23" xfId="92" applyFont="1" applyFill="1" applyBorder="1" applyAlignment="1">
      <alignment horizontal="center" vertical="center" wrapText="1"/>
      <protection/>
    </xf>
    <xf numFmtId="165" fontId="27" fillId="0" borderId="23" xfId="92" applyNumberFormat="1" applyFont="1" applyFill="1" applyBorder="1" applyAlignment="1">
      <alignment vertical="center" wrapText="1"/>
      <protection/>
    </xf>
    <xf numFmtId="9" fontId="27" fillId="0" borderId="22" xfId="99" applyNumberFormat="1" applyFont="1" applyFill="1" applyBorder="1" applyAlignment="1">
      <alignment horizontal="right" vertical="center" wrapText="1"/>
    </xf>
    <xf numFmtId="9" fontId="27" fillId="0" borderId="22" xfId="99" applyFont="1" applyFill="1" applyBorder="1" applyAlignment="1">
      <alignment horizontal="right" vertical="center" wrapText="1"/>
    </xf>
    <xf numFmtId="0" fontId="27" fillId="0" borderId="22" xfId="92" applyFont="1" applyFill="1" applyBorder="1" applyAlignment="1">
      <alignment horizontal="center" vertical="center" wrapText="1"/>
      <protection/>
    </xf>
    <xf numFmtId="0" fontId="27" fillId="0" borderId="22" xfId="92" applyFont="1" applyFill="1" applyBorder="1" applyAlignment="1">
      <alignment vertical="center" wrapText="1"/>
      <protection/>
    </xf>
    <xf numFmtId="165" fontId="27" fillId="0" borderId="22" xfId="92" applyNumberFormat="1" applyFont="1" applyFill="1" applyBorder="1" applyAlignment="1">
      <alignment vertical="center" wrapText="1"/>
      <protection/>
    </xf>
    <xf numFmtId="0" fontId="26" fillId="0" borderId="22" xfId="92" applyFont="1" applyFill="1" applyBorder="1" applyAlignment="1">
      <alignment horizontal="center" vertical="center" wrapText="1"/>
      <protection/>
    </xf>
    <xf numFmtId="9" fontId="26" fillId="0" borderId="22" xfId="99" applyNumberFormat="1" applyFont="1" applyFill="1" applyBorder="1" applyAlignment="1">
      <alignment horizontal="right" vertical="center" wrapText="1"/>
    </xf>
    <xf numFmtId="0" fontId="14" fillId="0" borderId="0" xfId="92" applyFont="1" applyFill="1" applyBorder="1" applyAlignment="1">
      <alignment vertical="center" wrapText="1"/>
      <protection/>
    </xf>
    <xf numFmtId="0" fontId="9" fillId="0" borderId="0" xfId="92" applyFont="1" applyFill="1">
      <alignment/>
      <protection/>
    </xf>
    <xf numFmtId="0" fontId="26" fillId="0" borderId="22" xfId="79" applyFont="1" applyFill="1" applyBorder="1" applyAlignment="1">
      <alignment vertical="center" wrapText="1"/>
      <protection/>
    </xf>
    <xf numFmtId="3" fontId="26" fillId="0" borderId="22" xfId="79" applyNumberFormat="1" applyFont="1" applyFill="1" applyBorder="1" applyAlignment="1">
      <alignment vertical="center" wrapText="1"/>
      <protection/>
    </xf>
    <xf numFmtId="1" fontId="26" fillId="0" borderId="22" xfId="92" applyNumberFormat="1" applyFont="1" applyFill="1" applyBorder="1" applyAlignment="1">
      <alignment vertical="center" wrapText="1"/>
      <protection/>
    </xf>
    <xf numFmtId="49" fontId="26" fillId="0" borderId="10" xfId="74" applyNumberFormat="1" applyFont="1" applyFill="1" applyBorder="1" applyAlignment="1" quotePrefix="1">
      <alignment horizontal="left" vertical="center" wrapText="1"/>
      <protection/>
    </xf>
    <xf numFmtId="49" fontId="26" fillId="0" borderId="0" xfId="74" applyNumberFormat="1" applyFont="1" applyFill="1" applyBorder="1" applyAlignment="1" quotePrefix="1">
      <alignment horizontal="left" vertical="center" wrapText="1"/>
      <protection/>
    </xf>
    <xf numFmtId="3" fontId="27" fillId="0" borderId="22" xfId="92" applyNumberFormat="1" applyFont="1" applyFill="1" applyBorder="1" applyAlignment="1">
      <alignment vertical="center" wrapText="1"/>
      <protection/>
    </xf>
    <xf numFmtId="0" fontId="27" fillId="0" borderId="24" xfId="92" applyFont="1" applyFill="1" applyBorder="1" applyAlignment="1">
      <alignment horizontal="center" vertical="center" wrapText="1"/>
      <protection/>
    </xf>
    <xf numFmtId="0" fontId="27" fillId="0" borderId="24" xfId="92" applyFont="1" applyFill="1" applyBorder="1" applyAlignment="1">
      <alignment vertical="center" wrapText="1"/>
      <protection/>
    </xf>
    <xf numFmtId="165" fontId="26" fillId="0" borderId="24" xfId="92" applyNumberFormat="1" applyFont="1" applyFill="1" applyBorder="1" applyAlignment="1">
      <alignment vertical="center" wrapText="1"/>
      <protection/>
    </xf>
    <xf numFmtId="3" fontId="27" fillId="0" borderId="24" xfId="92" applyNumberFormat="1" applyFont="1" applyFill="1" applyBorder="1" applyAlignment="1">
      <alignment vertical="center" wrapText="1"/>
      <protection/>
    </xf>
    <xf numFmtId="165" fontId="27" fillId="0" borderId="24" xfId="92" applyNumberFormat="1" applyFont="1" applyFill="1" applyBorder="1" applyAlignment="1">
      <alignment vertical="center" wrapText="1"/>
      <protection/>
    </xf>
    <xf numFmtId="3" fontId="14" fillId="0" borderId="10" xfId="0" applyNumberFormat="1" applyFont="1" applyFill="1" applyBorder="1" applyAlignment="1">
      <alignment vertical="center" wrapText="1"/>
    </xf>
    <xf numFmtId="3" fontId="9" fillId="0" borderId="10" xfId="0" applyNumberFormat="1" applyFont="1" applyFill="1" applyBorder="1" applyAlignment="1">
      <alignment vertical="center" wrapText="1"/>
    </xf>
    <xf numFmtId="0" fontId="26" fillId="0" borderId="0" xfId="0" applyFont="1" applyFill="1" applyAlignment="1">
      <alignment horizontal="left"/>
    </xf>
    <xf numFmtId="0" fontId="46" fillId="0" borderId="0" xfId="0" applyFont="1" applyFill="1" applyAlignment="1">
      <alignment horizontal="right"/>
    </xf>
    <xf numFmtId="0" fontId="11" fillId="0" borderId="2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1" fillId="0" borderId="25" xfId="0" applyFont="1" applyFill="1" applyBorder="1" applyAlignment="1">
      <alignment horizontal="left" vertical="center" wrapText="1"/>
    </xf>
    <xf numFmtId="165" fontId="7" fillId="0" borderId="25" xfId="45" applyNumberFormat="1" applyFont="1" applyFill="1" applyBorder="1" applyAlignment="1">
      <alignment horizontal="right" vertical="center" wrapText="1"/>
    </xf>
    <xf numFmtId="9" fontId="7" fillId="0" borderId="25" xfId="99" applyFont="1" applyFill="1" applyBorder="1" applyAlignment="1">
      <alignment horizontal="right" vertical="center" wrapText="1"/>
    </xf>
    <xf numFmtId="0" fontId="31" fillId="0" borderId="22" xfId="0" applyFont="1" applyFill="1" applyBorder="1" applyAlignment="1">
      <alignment horizontal="center" vertical="center" wrapText="1"/>
    </xf>
    <xf numFmtId="0" fontId="31" fillId="0" borderId="22" xfId="0" applyFont="1" applyFill="1" applyBorder="1" applyAlignment="1">
      <alignment horizontal="left" vertical="center" wrapText="1"/>
    </xf>
    <xf numFmtId="165" fontId="7" fillId="0" borderId="22" xfId="45" applyNumberFormat="1" applyFont="1" applyFill="1" applyBorder="1" applyAlignment="1">
      <alignment horizontal="right" vertical="center" wrapText="1"/>
    </xf>
    <xf numFmtId="9" fontId="7" fillId="0" borderId="22" xfId="99" applyFont="1" applyFill="1" applyBorder="1" applyAlignment="1">
      <alignment horizontal="right" vertical="center" wrapText="1"/>
    </xf>
    <xf numFmtId="0" fontId="32" fillId="0" borderId="22" xfId="0" applyFont="1" applyFill="1" applyBorder="1" applyAlignment="1">
      <alignment horizontal="center" vertical="center" wrapText="1"/>
    </xf>
    <xf numFmtId="165" fontId="11" fillId="0" borderId="22" xfId="45" applyNumberFormat="1" applyFont="1" applyFill="1" applyBorder="1" applyAlignment="1">
      <alignment horizontal="right" vertical="center" wrapText="1"/>
    </xf>
    <xf numFmtId="9" fontId="11" fillId="0" borderId="22" xfId="99" applyFont="1" applyFill="1" applyBorder="1" applyAlignment="1">
      <alignment horizontal="right" vertical="center" wrapText="1"/>
    </xf>
    <xf numFmtId="0" fontId="32" fillId="0" borderId="26" xfId="0" applyFont="1" applyFill="1" applyBorder="1" applyAlignment="1">
      <alignment horizontal="center" vertical="center" wrapText="1"/>
    </xf>
    <xf numFmtId="165" fontId="11" fillId="0" borderId="26" xfId="45" applyNumberFormat="1" applyFont="1" applyFill="1" applyBorder="1" applyAlignment="1">
      <alignment horizontal="right" vertical="center" wrapText="1"/>
    </xf>
    <xf numFmtId="9" fontId="11" fillId="0" borderId="26" xfId="99" applyFont="1" applyFill="1" applyBorder="1" applyAlignment="1">
      <alignment horizontal="right" vertical="center" wrapText="1"/>
    </xf>
    <xf numFmtId="165" fontId="26" fillId="0" borderId="0" xfId="45" applyNumberFormat="1" applyFont="1" applyFill="1" applyBorder="1" applyAlignment="1">
      <alignment horizontal="center" vertical="center"/>
    </xf>
    <xf numFmtId="169" fontId="26" fillId="0" borderId="0" xfId="45" applyNumberFormat="1" applyFont="1" applyFill="1" applyBorder="1" applyAlignment="1">
      <alignment/>
    </xf>
    <xf numFmtId="0" fontId="19" fillId="0" borderId="10" xfId="0" applyFont="1" applyFill="1" applyBorder="1" applyAlignment="1">
      <alignment vertical="center" wrapText="1"/>
    </xf>
    <xf numFmtId="0" fontId="24" fillId="0" borderId="0" xfId="0" applyFont="1" applyFill="1" applyAlignment="1">
      <alignment/>
    </xf>
    <xf numFmtId="0" fontId="28" fillId="0" borderId="0" xfId="0" applyFont="1" applyAlignment="1">
      <alignment horizontal="center" vertical="center"/>
    </xf>
    <xf numFmtId="0" fontId="34" fillId="0" borderId="0" xfId="0" applyFont="1" applyAlignment="1">
      <alignment horizontal="center" vertical="center"/>
    </xf>
    <xf numFmtId="0" fontId="19"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27" xfId="0" applyFont="1" applyBorder="1" applyAlignment="1">
      <alignment horizontal="center" vertical="center" wrapText="1"/>
    </xf>
    <xf numFmtId="0" fontId="10" fillId="0" borderId="0" xfId="0" applyFont="1" applyAlignment="1">
      <alignment horizontal="center"/>
    </xf>
    <xf numFmtId="0" fontId="2" fillId="0" borderId="0" xfId="0" applyFont="1" applyAlignment="1">
      <alignment horizontal="center"/>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167" fontId="19" fillId="0" borderId="28" xfId="102" applyNumberFormat="1" applyFont="1" applyBorder="1" applyAlignment="1">
      <alignment horizontal="center" vertical="center" wrapText="1"/>
    </xf>
    <xf numFmtId="167" fontId="19" fillId="0" borderId="29" xfId="102" applyNumberFormat="1" applyFont="1" applyBorder="1" applyAlignment="1">
      <alignment horizontal="center" vertical="center" wrapText="1"/>
    </xf>
    <xf numFmtId="0" fontId="28" fillId="0" borderId="0" xfId="0" applyFont="1" applyAlignment="1">
      <alignment horizontal="center" vertical="center" wrapText="1"/>
    </xf>
    <xf numFmtId="0" fontId="39" fillId="0" borderId="13"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5" fillId="0" borderId="0" xfId="0" applyFont="1" applyAlignment="1">
      <alignment horizontal="center" vertical="center"/>
    </xf>
    <xf numFmtId="0" fontId="20" fillId="0" borderId="12" xfId="0" applyFont="1" applyBorder="1" applyAlignment="1">
      <alignment horizontal="center" vertical="center"/>
    </xf>
    <xf numFmtId="49" fontId="6" fillId="0" borderId="13"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9" fontId="6" fillId="0" borderId="13" xfId="103" applyFont="1" applyFill="1" applyBorder="1" applyAlignment="1">
      <alignment horizontal="center" vertical="center" wrapText="1"/>
    </xf>
    <xf numFmtId="9" fontId="6" fillId="0" borderId="27" xfId="103" applyFont="1" applyFill="1" applyBorder="1" applyAlignment="1">
      <alignment horizontal="center" vertical="center" wrapText="1"/>
    </xf>
    <xf numFmtId="0" fontId="8" fillId="0" borderId="21" xfId="92" applyFont="1" applyFill="1" applyBorder="1" applyAlignment="1">
      <alignment horizontal="center" vertical="center" wrapText="1"/>
      <protection/>
    </xf>
    <xf numFmtId="0" fontId="10" fillId="0" borderId="0" xfId="92" applyFont="1" applyFill="1" applyAlignment="1">
      <alignment horizontal="center" vertical="top" wrapText="1"/>
      <protection/>
    </xf>
    <xf numFmtId="0" fontId="5" fillId="0" borderId="0" xfId="92" applyFont="1" applyFill="1" applyAlignment="1">
      <alignment horizontal="center"/>
      <protection/>
    </xf>
    <xf numFmtId="0" fontId="34" fillId="0" borderId="0" xfId="92" applyFont="1" applyFill="1" applyAlignment="1">
      <alignment horizontal="center" vertical="center"/>
      <protection/>
    </xf>
    <xf numFmtId="3" fontId="8" fillId="0" borderId="21" xfId="92" applyNumberFormat="1" applyFont="1" applyFill="1" applyBorder="1" applyAlignment="1">
      <alignment horizontal="center" vertical="center" wrapText="1"/>
      <protection/>
    </xf>
    <xf numFmtId="0" fontId="27" fillId="0" borderId="11" xfId="81" applyFont="1" applyFill="1" applyBorder="1" applyAlignment="1">
      <alignment horizontal="center" vertical="center" wrapText="1"/>
      <protection/>
    </xf>
    <xf numFmtId="0" fontId="5" fillId="0" borderId="0" xfId="81" applyFont="1" applyFill="1" applyAlignment="1">
      <alignment horizontal="center" vertical="center"/>
      <protection/>
    </xf>
    <xf numFmtId="0" fontId="26" fillId="0" borderId="11" xfId="81" applyFont="1" applyFill="1" applyBorder="1" applyAlignment="1">
      <alignment horizontal="center" vertical="center" wrapText="1"/>
      <protection/>
    </xf>
    <xf numFmtId="0" fontId="27" fillId="0" borderId="13" xfId="81" applyFont="1" applyFill="1" applyBorder="1" applyAlignment="1">
      <alignment horizontal="center" vertical="center" wrapText="1"/>
      <protection/>
    </xf>
    <xf numFmtId="0" fontId="27" fillId="0" borderId="20" xfId="81" applyFont="1" applyFill="1" applyBorder="1" applyAlignment="1">
      <alignment horizontal="center" vertical="center" wrapText="1"/>
      <protection/>
    </xf>
    <xf numFmtId="0" fontId="27" fillId="0" borderId="27" xfId="81" applyFont="1" applyFill="1" applyBorder="1" applyAlignment="1">
      <alignment horizontal="center" vertical="center" wrapText="1"/>
      <protection/>
    </xf>
    <xf numFmtId="0" fontId="27" fillId="0" borderId="31" xfId="81" applyFont="1" applyFill="1" applyBorder="1" applyAlignment="1">
      <alignment horizontal="center" vertical="center" wrapText="1"/>
      <protection/>
    </xf>
    <xf numFmtId="0" fontId="27" fillId="0" borderId="32" xfId="81" applyFont="1" applyFill="1" applyBorder="1" applyAlignment="1">
      <alignment horizontal="center" vertical="center" wrapText="1"/>
      <protection/>
    </xf>
    <xf numFmtId="0" fontId="27" fillId="0" borderId="33" xfId="81" applyFont="1" applyFill="1" applyBorder="1" applyAlignment="1">
      <alignment horizontal="center" vertical="center" wrapText="1"/>
      <protection/>
    </xf>
    <xf numFmtId="0" fontId="10" fillId="0" borderId="0" xfId="0" applyFont="1" applyFill="1" applyAlignment="1">
      <alignment horizontal="center"/>
    </xf>
    <xf numFmtId="0" fontId="35" fillId="0" borderId="0" xfId="0" applyFont="1" applyFill="1" applyAlignment="1">
      <alignment horizontal="center" wrapText="1"/>
    </xf>
    <xf numFmtId="0" fontId="35" fillId="0" borderId="0" xfId="0" applyFont="1" applyFill="1" applyAlignment="1">
      <alignment horizontal="center"/>
    </xf>
    <xf numFmtId="0" fontId="34" fillId="0" borderId="0" xfId="0" applyFont="1" applyFill="1" applyAlignment="1">
      <alignment horizontal="center" vertical="center"/>
    </xf>
    <xf numFmtId="0" fontId="7" fillId="0" borderId="21" xfId="0" applyFont="1" applyFill="1" applyBorder="1" applyAlignment="1">
      <alignment horizontal="center" vertical="center" wrapText="1"/>
    </xf>
    <xf numFmtId="0" fontId="11" fillId="0" borderId="21" xfId="0" applyFont="1" applyFill="1" applyBorder="1" applyAlignment="1">
      <alignment horizontal="center" vertical="center" wrapText="1"/>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10" xfId="44"/>
    <cellStyle name="Comma 14" xfId="45"/>
    <cellStyle name="Comma 2" xfId="46"/>
    <cellStyle name="Comma 2 2" xfId="47"/>
    <cellStyle name="Comma 2 3" xfId="48"/>
    <cellStyle name="Comma 2 4" xfId="49"/>
    <cellStyle name="Comma 2 5" xfId="50"/>
    <cellStyle name="Comma 3" xfId="51"/>
    <cellStyle name="Comma 3 2" xfId="52"/>
    <cellStyle name="Comma 3 3" xfId="53"/>
    <cellStyle name="Comma 4" xfId="54"/>
    <cellStyle name="Comma 4 2" xfId="55"/>
    <cellStyle name="Comma 5" xfId="56"/>
    <cellStyle name="Comma 5 2" xfId="57"/>
    <cellStyle name="Comma 6" xfId="58"/>
    <cellStyle name="Currency" xfId="59"/>
    <cellStyle name="Currency [0]" xfId="60"/>
    <cellStyle name="Explanatory Text" xfId="61"/>
    <cellStyle name="Good" xfId="62"/>
    <cellStyle name="Heading 1" xfId="63"/>
    <cellStyle name="Heading 2" xfId="64"/>
    <cellStyle name="Heading 3" xfId="65"/>
    <cellStyle name="Heading 4" xfId="66"/>
    <cellStyle name="Input" xfId="67"/>
    <cellStyle name="Ledger 17 x 11 in" xfId="68"/>
    <cellStyle name="Ledger 17 x 11 in 2" xfId="69"/>
    <cellStyle name="Ledger 17 x 11 in 4" xfId="70"/>
    <cellStyle name="Ledger 17 x 11 in_BC Qtoan ĐIA PHUONG nam 2016" xfId="71"/>
    <cellStyle name="Linked Cell" xfId="72"/>
    <cellStyle name="Neutral" xfId="73"/>
    <cellStyle name="Normal 10" xfId="74"/>
    <cellStyle name="Normal 13" xfId="75"/>
    <cellStyle name="Normal 16" xfId="76"/>
    <cellStyle name="Normal 2" xfId="77"/>
    <cellStyle name="Normal 2 2" xfId="78"/>
    <cellStyle name="Normal 2 2 2" xfId="79"/>
    <cellStyle name="Normal 2 2 2 2" xfId="80"/>
    <cellStyle name="Normal 2 3" xfId="81"/>
    <cellStyle name="Normal 2 4" xfId="82"/>
    <cellStyle name="Normal 3" xfId="83"/>
    <cellStyle name="Normal 3 2" xfId="84"/>
    <cellStyle name="Normal 3 2 2" xfId="85"/>
    <cellStyle name="Normal 3 3" xfId="86"/>
    <cellStyle name="Normal 4" xfId="87"/>
    <cellStyle name="Normal 4 2" xfId="88"/>
    <cellStyle name="Normal 5" xfId="89"/>
    <cellStyle name="Normal 5 2" xfId="90"/>
    <cellStyle name="Normal 6" xfId="91"/>
    <cellStyle name="Normal 6 2" xfId="92"/>
    <cellStyle name="Normal 62" xfId="93"/>
    <cellStyle name="Normal 63" xfId="94"/>
    <cellStyle name="Note" xfId="95"/>
    <cellStyle name="Output" xfId="96"/>
    <cellStyle name="Percent" xfId="97"/>
    <cellStyle name="Percent 2" xfId="98"/>
    <cellStyle name="Percent 2 2" xfId="99"/>
    <cellStyle name="Percent 2 2 2" xfId="100"/>
    <cellStyle name="Percent 2 4" xfId="101"/>
    <cellStyle name="Percent 3" xfId="102"/>
    <cellStyle name="Percent 5" xfId="103"/>
    <cellStyle name="Style 1" xfId="104"/>
    <cellStyle name="Title" xfId="105"/>
    <cellStyle name="Total" xfId="106"/>
    <cellStyle name="Warning Text"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20</xdr:row>
      <xdr:rowOff>0</xdr:rowOff>
    </xdr:to>
    <xdr:sp>
      <xdr:nvSpPr>
        <xdr:cNvPr id="1" name="Line 5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 name="Line 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 name="Line 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 name="Line 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 name="Line 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6" name="Line 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7" name="Line 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8" name="Line 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9" name="Line 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0" name="Line 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 name="Line 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2" name="Line 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3" name="Line 71"/>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4" name="Line 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5" name="Line 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6" name="Line 74"/>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7" name="Line 7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8" name="Line 76"/>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9" name="Line 77"/>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0" name="Line 7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1"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3"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4"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5"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6"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7"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8"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9"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0"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1"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2"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3"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5"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6"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7"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8"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9"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1" name="Line 9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 name="Line 9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3" name="Line 9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 name="Line 9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5" name="Line 9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 name="Line 9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7" name="Line 9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 name="Line 9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9" name="Line 9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0" name="Line 9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1" name="Line 9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2" name="Line 97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3" name="Line 9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4" name="Line 9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5" name="Line 97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56" name="Line 975"/>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7" name="Line 976"/>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58" name="Line 977"/>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59" name="Line 978"/>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60" name="Line 1039"/>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61" name="Line 1040"/>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62" name="Line 1041"/>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63" name="Line 1042"/>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64" name="Line 1043"/>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65" name="Line 1044"/>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66" name="Line 1045"/>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67" name="Line 1046"/>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68" name="Line 1047"/>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69" name="Line 1048"/>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70" name="Line 1049"/>
        <xdr:cNvSpPr>
          <a:spLocks/>
        </xdr:cNvSpPr>
      </xdr:nvSpPr>
      <xdr:spPr>
        <a:xfrm>
          <a:off x="50673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71" name="Line 1050"/>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72" name="Line 1051"/>
        <xdr:cNvSpPr>
          <a:spLocks/>
        </xdr:cNvSpPr>
      </xdr:nvSpPr>
      <xdr:spPr>
        <a:xfrm>
          <a:off x="48672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73" name="Line 1052"/>
        <xdr:cNvSpPr>
          <a:spLocks/>
        </xdr:cNvSpPr>
      </xdr:nvSpPr>
      <xdr:spPr>
        <a:xfrm>
          <a:off x="48958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74" name="Line 9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75" name="Line 9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76" name="Line 9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77" name="Line 9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78" name="Line 9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79" name="Line 9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80" name="Line 9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81" name="Line 9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82" name="Line 9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83" name="Line 9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84" name="Line 9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85" name="Line 97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86" name="Line 9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87" name="Line 9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88" name="Line 97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89" name="Line 975"/>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90" name="Line 976"/>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91" name="Line 977"/>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92" name="Line 978"/>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93" name="Line 1039"/>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94" name="Line 1040"/>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95" name="Line 1041"/>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96" name="Line 1042"/>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97" name="Line 1043"/>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98" name="Line 1044"/>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99" name="Line 1045"/>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100" name="Line 1046"/>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101" name="Line 1047"/>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102" name="Line 1048"/>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103" name="Line 1049"/>
        <xdr:cNvSpPr>
          <a:spLocks/>
        </xdr:cNvSpPr>
      </xdr:nvSpPr>
      <xdr:spPr>
        <a:xfrm>
          <a:off x="50673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104" name="Line 1050"/>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105" name="Line 1051"/>
        <xdr:cNvSpPr>
          <a:spLocks/>
        </xdr:cNvSpPr>
      </xdr:nvSpPr>
      <xdr:spPr>
        <a:xfrm>
          <a:off x="48672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106" name="Line 1052"/>
        <xdr:cNvSpPr>
          <a:spLocks/>
        </xdr:cNvSpPr>
      </xdr:nvSpPr>
      <xdr:spPr>
        <a:xfrm>
          <a:off x="48958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07"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08"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09"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0"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1"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2"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3"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4"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5"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6"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7"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18"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19"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20"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21"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22"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23"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24"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25"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26"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27" name="Line 5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28" name="Line 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29" name="Line 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30" name="Line 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31" name="Line 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32" name="Line 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33" name="Line 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34" name="Line 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35" name="Line 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36" name="Line 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37" name="Line 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38" name="Line 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39" name="Line 71"/>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40" name="Line 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41" name="Line 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42" name="Line 74"/>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43" name="Line 7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44" name="Line 76"/>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45" name="Line 77"/>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46" name="Line 7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47" name="Line 5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48" name="Line 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49" name="Line 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50" name="Line 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51" name="Line 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52" name="Line 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53" name="Line 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54" name="Line 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55" name="Line 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56" name="Line 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57" name="Line 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58" name="Line 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59" name="Line 71"/>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60" name="Line 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61" name="Line 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62" name="Line 74"/>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63" name="Line 7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64" name="Line 76"/>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65" name="Line 77"/>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66" name="Line 7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67"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68"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69"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70"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71"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72"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73"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74"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75"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76"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77"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78"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79"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80"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81"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82"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83"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84"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85"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86"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87" name="Line 9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88" name="Line 9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89" name="Line 9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90" name="Line 9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91" name="Line 9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92" name="Line 9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93" name="Line 9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94" name="Line 9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95" name="Line 9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96" name="Line 9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97" name="Line 9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198" name="Line 97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99" name="Line 9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00" name="Line 9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01" name="Line 97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202" name="Line 975"/>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03" name="Line 976"/>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204" name="Line 977"/>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205" name="Line 978"/>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06" name="Line 1039"/>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07" name="Line 1040"/>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08" name="Line 1041"/>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09" name="Line 1042"/>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10" name="Line 1043"/>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11" name="Line 1044"/>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12" name="Line 1045"/>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13" name="Line 1046"/>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14" name="Line 1047"/>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15" name="Line 1048"/>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216" name="Line 1049"/>
        <xdr:cNvSpPr>
          <a:spLocks/>
        </xdr:cNvSpPr>
      </xdr:nvSpPr>
      <xdr:spPr>
        <a:xfrm>
          <a:off x="50673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17" name="Line 1050"/>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218" name="Line 1051"/>
        <xdr:cNvSpPr>
          <a:spLocks/>
        </xdr:cNvSpPr>
      </xdr:nvSpPr>
      <xdr:spPr>
        <a:xfrm>
          <a:off x="48672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219" name="Line 1052"/>
        <xdr:cNvSpPr>
          <a:spLocks/>
        </xdr:cNvSpPr>
      </xdr:nvSpPr>
      <xdr:spPr>
        <a:xfrm>
          <a:off x="48958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0" name="Line 9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1" name="Line 9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2" name="Line 9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3" name="Line 9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4" name="Line 9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5" name="Line 9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6" name="Line 9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7" name="Line 9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8" name="Line 9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29" name="Line 9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30" name="Line 9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31" name="Line 97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32" name="Line 9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33" name="Line 9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34" name="Line 97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235" name="Line 975"/>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36" name="Line 976"/>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237" name="Line 977"/>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238" name="Line 978"/>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39" name="Line 1039"/>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40" name="Line 1040"/>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41" name="Line 1041"/>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42" name="Line 1042"/>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43" name="Line 1043"/>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44" name="Line 1044"/>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245" name="Line 1045"/>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46" name="Line 1046"/>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47" name="Line 1047"/>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48" name="Line 1048"/>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249" name="Line 1049"/>
        <xdr:cNvSpPr>
          <a:spLocks/>
        </xdr:cNvSpPr>
      </xdr:nvSpPr>
      <xdr:spPr>
        <a:xfrm>
          <a:off x="50673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50" name="Line 1050"/>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251" name="Line 1051"/>
        <xdr:cNvSpPr>
          <a:spLocks/>
        </xdr:cNvSpPr>
      </xdr:nvSpPr>
      <xdr:spPr>
        <a:xfrm>
          <a:off x="48672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252" name="Line 1052"/>
        <xdr:cNvSpPr>
          <a:spLocks/>
        </xdr:cNvSpPr>
      </xdr:nvSpPr>
      <xdr:spPr>
        <a:xfrm>
          <a:off x="48958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53"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54"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55"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56"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57"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58"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59"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60"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61"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62"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63"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64"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65"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66"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67"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268"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69"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270"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271"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72"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73"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74"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75"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76"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77"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78"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79"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80"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81"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82"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83"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84"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85"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86"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87"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288"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89"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290"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291"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92"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93" name="Line 5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94" name="Line 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95" name="Line 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96" name="Line 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97" name="Line 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98" name="Line 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299" name="Line 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00" name="Line 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01" name="Line 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02" name="Line 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03" name="Line 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04" name="Line 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05" name="Line 71"/>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06" name="Line 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07" name="Line 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08" name="Line 74"/>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09" name="Line 7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10" name="Line 76"/>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11" name="Line 77"/>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12" name="Line 7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13"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14"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15"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16"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17"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18"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19"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20"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21"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22"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23"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24"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25"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26"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27"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28"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29"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30"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31"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32"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33" name="Line 9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34" name="Line 9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35" name="Line 9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36" name="Line 9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37" name="Line 9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38" name="Line 9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39" name="Line 9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40" name="Line 9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41" name="Line 9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42" name="Line 9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43" name="Line 9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44" name="Line 97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5" name="Line 9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6" name="Line 9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7" name="Line 97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48" name="Line 975"/>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9" name="Line 976"/>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50" name="Line 977"/>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51" name="Line 978"/>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52" name="Line 1039"/>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53" name="Line 1040"/>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54" name="Line 1041"/>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55" name="Line 1042"/>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56" name="Line 1043"/>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57" name="Line 1044"/>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58" name="Line 1045"/>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59" name="Line 1046"/>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60" name="Line 1047"/>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61" name="Line 1048"/>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362" name="Line 1049"/>
        <xdr:cNvSpPr>
          <a:spLocks/>
        </xdr:cNvSpPr>
      </xdr:nvSpPr>
      <xdr:spPr>
        <a:xfrm>
          <a:off x="50673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63" name="Line 1050"/>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364" name="Line 1051"/>
        <xdr:cNvSpPr>
          <a:spLocks/>
        </xdr:cNvSpPr>
      </xdr:nvSpPr>
      <xdr:spPr>
        <a:xfrm>
          <a:off x="48672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365" name="Line 1052"/>
        <xdr:cNvSpPr>
          <a:spLocks/>
        </xdr:cNvSpPr>
      </xdr:nvSpPr>
      <xdr:spPr>
        <a:xfrm>
          <a:off x="48958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66" name="Line 9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67" name="Line 9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68" name="Line 9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69" name="Line 9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70" name="Line 9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71" name="Line 9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72" name="Line 9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73" name="Line 9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74" name="Line 9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75" name="Line 9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76" name="Line 9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77" name="Line 97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78" name="Line 9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79" name="Line 9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80" name="Line 97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81" name="Line 975"/>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82" name="Line 976"/>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83" name="Line 977"/>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84" name="Line 978"/>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85" name="Line 1039"/>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86" name="Line 1040"/>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87" name="Line 1041"/>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88" name="Line 1042"/>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89" name="Line 1043"/>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90" name="Line 1044"/>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391" name="Line 1045"/>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92" name="Line 1046"/>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93" name="Line 1047"/>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94" name="Line 1048"/>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395" name="Line 1049"/>
        <xdr:cNvSpPr>
          <a:spLocks/>
        </xdr:cNvSpPr>
      </xdr:nvSpPr>
      <xdr:spPr>
        <a:xfrm>
          <a:off x="50673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96" name="Line 1050"/>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397" name="Line 1051"/>
        <xdr:cNvSpPr>
          <a:spLocks/>
        </xdr:cNvSpPr>
      </xdr:nvSpPr>
      <xdr:spPr>
        <a:xfrm>
          <a:off x="48672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398" name="Line 1052"/>
        <xdr:cNvSpPr>
          <a:spLocks/>
        </xdr:cNvSpPr>
      </xdr:nvSpPr>
      <xdr:spPr>
        <a:xfrm>
          <a:off x="48958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399"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0"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1"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2"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3"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4"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5"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6"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7"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8"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09"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10"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11"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12"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13"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14"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15"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16"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17"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18"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19" name="Line 5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0" name="Line 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1" name="Line 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2" name="Line 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3" name="Line 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4" name="Line 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5" name="Line 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6" name="Line 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7" name="Line 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8" name="Line 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29" name="Line 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30" name="Line 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31" name="Line 71"/>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32" name="Line 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33" name="Line 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34" name="Line 74"/>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35" name="Line 7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36" name="Line 76"/>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37" name="Line 77"/>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38" name="Line 7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39" name="Line 5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0" name="Line 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1" name="Line 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2" name="Line 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3" name="Line 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4" name="Line 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5" name="Line 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6" name="Line 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7" name="Line 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8" name="Line 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49" name="Line 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50" name="Line 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51" name="Line 71"/>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52" name="Line 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53" name="Line 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54" name="Line 74"/>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55" name="Line 7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56" name="Line 76"/>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57" name="Line 77"/>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58" name="Line 7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59"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0"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1"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2"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3"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4"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5"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6"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7"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8"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69"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70"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71"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72"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73"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74"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75"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76"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77"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78"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79" name="Line 9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0" name="Line 9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1" name="Line 9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2" name="Line 9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3" name="Line 9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4" name="Line 9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5" name="Line 9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6" name="Line 9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7" name="Line 9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8" name="Line 9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89" name="Line 9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490" name="Line 97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91" name="Line 9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92" name="Line 9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93" name="Line 97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94" name="Line 975"/>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95" name="Line 976"/>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96" name="Line 977"/>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97" name="Line 978"/>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498" name="Line 1039"/>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499" name="Line 1040"/>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00" name="Line 1041"/>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01" name="Line 1042"/>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02" name="Line 1043"/>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03" name="Line 1044"/>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04" name="Line 1045"/>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05" name="Line 1046"/>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06" name="Line 1047"/>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07" name="Line 1048"/>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508" name="Line 1049"/>
        <xdr:cNvSpPr>
          <a:spLocks/>
        </xdr:cNvSpPr>
      </xdr:nvSpPr>
      <xdr:spPr>
        <a:xfrm>
          <a:off x="50673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09" name="Line 1050"/>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510" name="Line 1051"/>
        <xdr:cNvSpPr>
          <a:spLocks/>
        </xdr:cNvSpPr>
      </xdr:nvSpPr>
      <xdr:spPr>
        <a:xfrm>
          <a:off x="48672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511" name="Line 1052"/>
        <xdr:cNvSpPr>
          <a:spLocks/>
        </xdr:cNvSpPr>
      </xdr:nvSpPr>
      <xdr:spPr>
        <a:xfrm>
          <a:off x="48958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12" name="Line 96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13" name="Line 96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14" name="Line 96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15" name="Line 96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16" name="Line 96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17" name="Line 96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18" name="Line 96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19" name="Line 96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20" name="Line 96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21" name="Line 96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22" name="Line 97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23" name="Line 97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24" name="Line 972"/>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25" name="Line 97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26" name="Line 97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527" name="Line 975"/>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28" name="Line 976"/>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529" name="Line 977"/>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530" name="Line 978"/>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31" name="Line 1039"/>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32" name="Line 1040"/>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33" name="Line 1041"/>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34" name="Line 1042"/>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35" name="Line 1043"/>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36" name="Line 1044"/>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20</xdr:row>
      <xdr:rowOff>0</xdr:rowOff>
    </xdr:from>
    <xdr:to>
      <xdr:col>9</xdr:col>
      <xdr:colOff>0</xdr:colOff>
      <xdr:row>20</xdr:row>
      <xdr:rowOff>0</xdr:rowOff>
    </xdr:to>
    <xdr:sp>
      <xdr:nvSpPr>
        <xdr:cNvPr id="537" name="Line 1045"/>
        <xdr:cNvSpPr>
          <a:spLocks/>
        </xdr:cNvSpPr>
      </xdr:nvSpPr>
      <xdr:spPr>
        <a:xfrm>
          <a:off x="54768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38" name="Line 1046"/>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39" name="Line 1047"/>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40" name="Line 1048"/>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541" name="Line 1049"/>
        <xdr:cNvSpPr>
          <a:spLocks/>
        </xdr:cNvSpPr>
      </xdr:nvSpPr>
      <xdr:spPr>
        <a:xfrm>
          <a:off x="50673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42" name="Line 1050"/>
        <xdr:cNvSpPr>
          <a:spLocks/>
        </xdr:cNvSpPr>
      </xdr:nvSpPr>
      <xdr:spPr>
        <a:xfrm>
          <a:off x="48577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543" name="Line 1051"/>
        <xdr:cNvSpPr>
          <a:spLocks/>
        </xdr:cNvSpPr>
      </xdr:nvSpPr>
      <xdr:spPr>
        <a:xfrm>
          <a:off x="486727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544" name="Line 1052"/>
        <xdr:cNvSpPr>
          <a:spLocks/>
        </xdr:cNvSpPr>
      </xdr:nvSpPr>
      <xdr:spPr>
        <a:xfrm>
          <a:off x="48958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45"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46"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47"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48"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49"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50"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51"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52"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53"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54"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55"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56"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57"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58"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59"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560"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61"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562"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563"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64"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65" name="Line 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66" name="Line 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67" name="Line 3"/>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68" name="Line 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69" name="Line 5"/>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70" name="Line 6"/>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71" name="Line 7"/>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72" name="Line 8"/>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73" name="Line 9"/>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74" name="Line 10"/>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75" name="Line 11"/>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76" name="Line 12"/>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77" name="Line 13"/>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78" name="Line 14"/>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79" name="Line 15"/>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580" name="Line 16"/>
        <xdr:cNvSpPr>
          <a:spLocks/>
        </xdr:cNvSpPr>
      </xdr:nvSpPr>
      <xdr:spPr>
        <a:xfrm>
          <a:off x="291465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81" name="Line 17"/>
        <xdr:cNvSpPr>
          <a:spLocks/>
        </xdr:cNvSpPr>
      </xdr:nvSpPr>
      <xdr:spPr>
        <a:xfrm>
          <a:off x="27051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582" name="Line 18"/>
        <xdr:cNvSpPr>
          <a:spLocks/>
        </xdr:cNvSpPr>
      </xdr:nvSpPr>
      <xdr:spPr>
        <a:xfrm>
          <a:off x="27146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583" name="Line 19"/>
        <xdr:cNvSpPr>
          <a:spLocks/>
        </xdr:cNvSpPr>
      </xdr:nvSpPr>
      <xdr:spPr>
        <a:xfrm>
          <a:off x="2743200"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20</xdr:row>
      <xdr:rowOff>0</xdr:rowOff>
    </xdr:from>
    <xdr:to>
      <xdr:col>2</xdr:col>
      <xdr:colOff>0</xdr:colOff>
      <xdr:row>20</xdr:row>
      <xdr:rowOff>0</xdr:rowOff>
    </xdr:to>
    <xdr:sp>
      <xdr:nvSpPr>
        <xdr:cNvPr id="584" name="Line 944"/>
        <xdr:cNvSpPr>
          <a:spLocks/>
        </xdr:cNvSpPr>
      </xdr:nvSpPr>
      <xdr:spPr>
        <a:xfrm>
          <a:off x="1228725" y="7448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50"/>
  <sheetViews>
    <sheetView zoomScalePageLayoutView="0" workbookViewId="0" topLeftCell="A28">
      <selection activeCell="G16" sqref="G16"/>
    </sheetView>
  </sheetViews>
  <sheetFormatPr defaultColWidth="9.140625" defaultRowHeight="15"/>
  <cols>
    <col min="1" max="1" width="5.421875" style="9" customWidth="1"/>
    <col min="2" max="2" width="48.57421875" style="9" customWidth="1"/>
    <col min="3" max="3" width="14.421875" style="10" customWidth="1"/>
    <col min="4" max="4" width="13.421875" style="9" customWidth="1"/>
    <col min="5" max="5" width="10.140625" style="9" bestFit="1" customWidth="1"/>
    <col min="6" max="6" width="9.140625" style="9" customWidth="1"/>
    <col min="7" max="7" width="12.7109375" style="9" bestFit="1" customWidth="1"/>
    <col min="8" max="16384" width="9.140625" style="9" customWidth="1"/>
  </cols>
  <sheetData>
    <row r="1" ht="23.25" customHeight="1">
      <c r="D1" s="11" t="s">
        <v>198</v>
      </c>
    </row>
    <row r="2" spans="1:5" ht="27.75" customHeight="1">
      <c r="A2" s="290" t="s">
        <v>211</v>
      </c>
      <c r="B2" s="290"/>
      <c r="C2" s="290"/>
      <c r="D2" s="290"/>
      <c r="E2" s="290"/>
    </row>
    <row r="3" spans="1:5" ht="27.75" customHeight="1">
      <c r="A3" s="291" t="s">
        <v>210</v>
      </c>
      <c r="B3" s="291"/>
      <c r="C3" s="291"/>
      <c r="D3" s="291"/>
      <c r="E3" s="291"/>
    </row>
    <row r="4" spans="1:5" ht="16.5">
      <c r="A4" s="12"/>
      <c r="B4" s="12"/>
      <c r="C4" s="13"/>
      <c r="D4" s="12"/>
      <c r="E4" s="12"/>
    </row>
    <row r="5" ht="16.5">
      <c r="D5" s="14" t="s">
        <v>24</v>
      </c>
    </row>
    <row r="6" spans="1:5" s="15" customFormat="1" ht="31.5" customHeight="1">
      <c r="A6" s="292" t="s">
        <v>32</v>
      </c>
      <c r="B6" s="292" t="s">
        <v>57</v>
      </c>
      <c r="C6" s="293" t="s">
        <v>36</v>
      </c>
      <c r="D6" s="292" t="s">
        <v>33</v>
      </c>
      <c r="E6" s="294" t="s">
        <v>37</v>
      </c>
    </row>
    <row r="7" spans="1:5" s="15" customFormat="1" ht="27.75" customHeight="1">
      <c r="A7" s="292"/>
      <c r="B7" s="292"/>
      <c r="C7" s="293"/>
      <c r="D7" s="292"/>
      <c r="E7" s="295"/>
    </row>
    <row r="8" spans="1:5" s="18" customFormat="1" ht="15">
      <c r="A8" s="16" t="s">
        <v>0</v>
      </c>
      <c r="B8" s="16" t="s">
        <v>1</v>
      </c>
      <c r="C8" s="17">
        <v>1</v>
      </c>
      <c r="D8" s="16">
        <v>2</v>
      </c>
      <c r="E8" s="16" t="s">
        <v>38</v>
      </c>
    </row>
    <row r="9" spans="1:7" s="25" customFormat="1" ht="24" customHeight="1">
      <c r="A9" s="19" t="s">
        <v>0</v>
      </c>
      <c r="B9" s="20" t="s">
        <v>66</v>
      </c>
      <c r="C9" s="21">
        <f>C10+C13+C17+C18+C19+C20+C21+C22</f>
        <v>9823058</v>
      </c>
      <c r="D9" s="21">
        <f>D10+D13+D17+D18+D19+D20+D21+D22+D23+D24+D25</f>
        <v>32129034.138</v>
      </c>
      <c r="E9" s="22">
        <f>D9/C9</f>
        <v>3.270777199727417</v>
      </c>
      <c r="F9" s="23"/>
      <c r="G9" s="24"/>
    </row>
    <row r="10" spans="1:6" s="25" customFormat="1" ht="21.75" customHeight="1">
      <c r="A10" s="19">
        <v>1</v>
      </c>
      <c r="B10" s="20" t="s">
        <v>67</v>
      </c>
      <c r="C10" s="26">
        <f>C11+C12</f>
        <v>9823058</v>
      </c>
      <c r="D10" s="26">
        <f>D11+D12</f>
        <v>17059408</v>
      </c>
      <c r="E10" s="22">
        <f>D10/C10</f>
        <v>1.7366697824648902</v>
      </c>
      <c r="F10" s="23"/>
    </row>
    <row r="11" spans="1:5" s="15" customFormat="1" ht="15.75">
      <c r="A11" s="27" t="s">
        <v>39</v>
      </c>
      <c r="B11" s="28" t="s">
        <v>68</v>
      </c>
      <c r="C11" s="29">
        <v>3206000</v>
      </c>
      <c r="D11" s="29">
        <v>6862214</v>
      </c>
      <c r="E11" s="30">
        <f>D11/C11</f>
        <v>2.1404285714285716</v>
      </c>
    </row>
    <row r="12" spans="1:6" s="15" customFormat="1" ht="15.75">
      <c r="A12" s="27" t="s">
        <v>39</v>
      </c>
      <c r="B12" s="28" t="s">
        <v>69</v>
      </c>
      <c r="C12" s="29">
        <v>6617058</v>
      </c>
      <c r="D12" s="29">
        <v>10197194</v>
      </c>
      <c r="E12" s="30">
        <f>D12/C12</f>
        <v>1.5410464892403846</v>
      </c>
      <c r="F12" s="31"/>
    </row>
    <row r="13" spans="1:5" s="15" customFormat="1" ht="24.75" customHeight="1">
      <c r="A13" s="19">
        <v>2</v>
      </c>
      <c r="B13" s="20" t="s">
        <v>199</v>
      </c>
      <c r="C13" s="32">
        <v>0</v>
      </c>
      <c r="D13" s="32">
        <v>11387399</v>
      </c>
      <c r="E13" s="30"/>
    </row>
    <row r="14" spans="1:5" s="15" customFormat="1" ht="15.75">
      <c r="A14" s="27" t="s">
        <v>39</v>
      </c>
      <c r="B14" s="28" t="s">
        <v>200</v>
      </c>
      <c r="C14" s="29">
        <v>0</v>
      </c>
      <c r="D14" s="29">
        <v>5544700</v>
      </c>
      <c r="E14" s="30"/>
    </row>
    <row r="15" spans="1:5" s="15" customFormat="1" ht="15.75">
      <c r="A15" s="27" t="s">
        <v>39</v>
      </c>
      <c r="B15" s="28" t="s">
        <v>175</v>
      </c>
      <c r="C15" s="29">
        <v>0</v>
      </c>
      <c r="D15" s="29">
        <v>1454707</v>
      </c>
      <c r="E15" s="30"/>
    </row>
    <row r="16" spans="1:5" s="15" customFormat="1" ht="15.75">
      <c r="A16" s="27" t="s">
        <v>39</v>
      </c>
      <c r="B16" s="28" t="s">
        <v>62</v>
      </c>
      <c r="C16" s="29">
        <v>0</v>
      </c>
      <c r="D16" s="29">
        <v>4387992</v>
      </c>
      <c r="E16" s="30"/>
    </row>
    <row r="17" spans="1:5" s="25" customFormat="1" ht="21" customHeight="1">
      <c r="A17" s="19">
        <v>3</v>
      </c>
      <c r="B17" s="20" t="s">
        <v>27</v>
      </c>
      <c r="C17" s="33"/>
      <c r="D17" s="26">
        <v>53000</v>
      </c>
      <c r="E17" s="30"/>
    </row>
    <row r="18" spans="1:5" s="25" customFormat="1" ht="21" customHeight="1">
      <c r="A18" s="19">
        <v>4</v>
      </c>
      <c r="B18" s="20" t="s">
        <v>59</v>
      </c>
      <c r="C18" s="33">
        <v>0</v>
      </c>
      <c r="D18" s="26">
        <v>52786</v>
      </c>
      <c r="E18" s="30"/>
    </row>
    <row r="19" spans="1:5" s="25" customFormat="1" ht="21" customHeight="1">
      <c r="A19" s="19">
        <v>5</v>
      </c>
      <c r="B19" s="20" t="s">
        <v>60</v>
      </c>
      <c r="C19" s="33">
        <v>0</v>
      </c>
      <c r="D19" s="26">
        <v>3284173</v>
      </c>
      <c r="E19" s="30"/>
    </row>
    <row r="20" spans="1:5" s="25" customFormat="1" ht="21" customHeight="1">
      <c r="A20" s="19">
        <v>6</v>
      </c>
      <c r="B20" s="20" t="s">
        <v>31</v>
      </c>
      <c r="C20" s="33">
        <v>0</v>
      </c>
      <c r="D20" s="26">
        <v>27799</v>
      </c>
      <c r="E20" s="30"/>
    </row>
    <row r="21" spans="1:5" s="25" customFormat="1" ht="21" customHeight="1">
      <c r="A21" s="19">
        <v>7</v>
      </c>
      <c r="B21" s="20" t="s">
        <v>201</v>
      </c>
      <c r="C21" s="33">
        <v>0</v>
      </c>
      <c r="D21" s="26">
        <v>25852</v>
      </c>
      <c r="E21" s="30"/>
    </row>
    <row r="22" spans="1:5" s="25" customFormat="1" ht="21" customHeight="1">
      <c r="A22" s="19">
        <v>8</v>
      </c>
      <c r="B22" s="20" t="s">
        <v>112</v>
      </c>
      <c r="C22" s="33"/>
      <c r="D22" s="26">
        <v>26918</v>
      </c>
      <c r="E22" s="30"/>
    </row>
    <row r="23" spans="1:5" s="25" customFormat="1" ht="21" customHeight="1">
      <c r="A23" s="19">
        <v>9</v>
      </c>
      <c r="B23" s="20" t="s">
        <v>118</v>
      </c>
      <c r="C23" s="33"/>
      <c r="D23" s="26">
        <v>35266</v>
      </c>
      <c r="E23" s="30"/>
    </row>
    <row r="24" spans="1:5" s="25" customFormat="1" ht="21" customHeight="1">
      <c r="A24" s="19">
        <v>10</v>
      </c>
      <c r="B24" s="20" t="s">
        <v>193</v>
      </c>
      <c r="C24" s="33"/>
      <c r="D24" s="26">
        <v>164333.138</v>
      </c>
      <c r="E24" s="30"/>
    </row>
    <row r="25" spans="1:5" s="25" customFormat="1" ht="21" customHeight="1">
      <c r="A25" s="19">
        <v>11</v>
      </c>
      <c r="B25" s="20" t="s">
        <v>113</v>
      </c>
      <c r="C25" s="33"/>
      <c r="D25" s="26">
        <v>12100</v>
      </c>
      <c r="E25" s="30"/>
    </row>
    <row r="26" spans="1:6" s="15" customFormat="1" ht="21" customHeight="1">
      <c r="A26" s="19" t="s">
        <v>1</v>
      </c>
      <c r="B26" s="20" t="s">
        <v>54</v>
      </c>
      <c r="C26" s="32">
        <v>12840323</v>
      </c>
      <c r="D26" s="32">
        <v>31963981.78827</v>
      </c>
      <c r="E26" s="22">
        <f>D26/C26</f>
        <v>2.489344059979644</v>
      </c>
      <c r="F26" s="31"/>
    </row>
    <row r="27" spans="1:6" s="15" customFormat="1" ht="15.75">
      <c r="A27" s="19" t="s">
        <v>2</v>
      </c>
      <c r="B27" s="20" t="s">
        <v>203</v>
      </c>
      <c r="C27" s="26">
        <v>11395765</v>
      </c>
      <c r="D27" s="26">
        <v>14492373.20568</v>
      </c>
      <c r="E27" s="22">
        <f>D27/C27</f>
        <v>1.271733245260849</v>
      </c>
      <c r="F27" s="31"/>
    </row>
    <row r="28" spans="1:5" s="15" customFormat="1" ht="15.75">
      <c r="A28" s="27">
        <v>1</v>
      </c>
      <c r="B28" s="28" t="s">
        <v>102</v>
      </c>
      <c r="C28" s="29">
        <v>2888070</v>
      </c>
      <c r="D28" s="29">
        <v>5639162</v>
      </c>
      <c r="E28" s="22"/>
    </row>
    <row r="29" spans="1:5" s="15" customFormat="1" ht="15.75">
      <c r="A29" s="27">
        <v>2</v>
      </c>
      <c r="B29" s="28" t="s">
        <v>28</v>
      </c>
      <c r="C29" s="29">
        <v>8275210</v>
      </c>
      <c r="D29" s="29">
        <v>8848936.20568</v>
      </c>
      <c r="E29" s="22"/>
    </row>
    <row r="30" spans="1:5" s="15" customFormat="1" ht="31.5">
      <c r="A30" s="27">
        <v>3</v>
      </c>
      <c r="B30" s="28" t="s">
        <v>204</v>
      </c>
      <c r="C30" s="29">
        <v>5700</v>
      </c>
      <c r="D30" s="29">
        <v>3045</v>
      </c>
      <c r="E30" s="22"/>
    </row>
    <row r="31" spans="1:5" s="15" customFormat="1" ht="15.75">
      <c r="A31" s="27">
        <v>4</v>
      </c>
      <c r="B31" s="28" t="s">
        <v>29</v>
      </c>
      <c r="C31" s="29">
        <v>1230</v>
      </c>
      <c r="D31" s="29">
        <v>1230</v>
      </c>
      <c r="E31" s="22"/>
    </row>
    <row r="32" spans="1:5" s="15" customFormat="1" ht="15.75">
      <c r="A32" s="27">
        <v>5</v>
      </c>
      <c r="B32" s="28" t="s">
        <v>20</v>
      </c>
      <c r="C32" s="29">
        <v>225555</v>
      </c>
      <c r="D32" s="29">
        <v>0</v>
      </c>
      <c r="E32" s="22"/>
    </row>
    <row r="33" spans="1:5" s="15" customFormat="1" ht="15.75">
      <c r="A33" s="27">
        <v>6</v>
      </c>
      <c r="B33" s="28" t="s">
        <v>18</v>
      </c>
      <c r="C33" s="29">
        <v>0</v>
      </c>
      <c r="D33" s="29">
        <v>0</v>
      </c>
      <c r="E33" s="22"/>
    </row>
    <row r="34" spans="1:5" s="25" customFormat="1" ht="15.75">
      <c r="A34" s="19" t="s">
        <v>12</v>
      </c>
      <c r="B34" s="20" t="s">
        <v>205</v>
      </c>
      <c r="C34" s="26">
        <v>1444558</v>
      </c>
      <c r="D34" s="26">
        <v>1187147.7943199999</v>
      </c>
      <c r="E34" s="22">
        <f>D34/C34</f>
        <v>0.8218069432449233</v>
      </c>
    </row>
    <row r="35" spans="1:5" s="15" customFormat="1" ht="15.75">
      <c r="A35" s="27">
        <v>1</v>
      </c>
      <c r="B35" s="28" t="s">
        <v>44</v>
      </c>
      <c r="C35" s="29">
        <v>0</v>
      </c>
      <c r="D35" s="29">
        <v>18150.25332</v>
      </c>
      <c r="E35" s="30"/>
    </row>
    <row r="36" spans="1:5" s="15" customFormat="1" ht="15.75">
      <c r="A36" s="27">
        <v>2</v>
      </c>
      <c r="B36" s="28" t="s">
        <v>206</v>
      </c>
      <c r="C36" s="29">
        <v>1444558</v>
      </c>
      <c r="D36" s="29">
        <v>1168997.541</v>
      </c>
      <c r="E36" s="30">
        <f>D36/C36</f>
        <v>0.8092423710228319</v>
      </c>
    </row>
    <row r="37" spans="1:5" s="25" customFormat="1" ht="15.75">
      <c r="A37" s="19" t="s">
        <v>13</v>
      </c>
      <c r="B37" s="20" t="s">
        <v>30</v>
      </c>
      <c r="C37" s="21">
        <v>0</v>
      </c>
      <c r="D37" s="21">
        <v>7453759</v>
      </c>
      <c r="E37" s="30"/>
    </row>
    <row r="38" spans="1:5" s="25" customFormat="1" ht="15.75">
      <c r="A38" s="19" t="s">
        <v>16</v>
      </c>
      <c r="B38" s="20" t="s">
        <v>64</v>
      </c>
      <c r="C38" s="21">
        <v>0</v>
      </c>
      <c r="D38" s="21">
        <v>444704</v>
      </c>
      <c r="E38" s="30"/>
    </row>
    <row r="39" spans="1:6" s="25" customFormat="1" ht="15.75">
      <c r="A39" s="19" t="s">
        <v>17</v>
      </c>
      <c r="B39" s="20" t="s">
        <v>119</v>
      </c>
      <c r="C39" s="21">
        <v>0</v>
      </c>
      <c r="D39" s="21">
        <v>8219665</v>
      </c>
      <c r="E39" s="30"/>
      <c r="F39" s="23"/>
    </row>
    <row r="40" spans="1:6" s="25" customFormat="1" ht="15.75">
      <c r="A40" s="19" t="s">
        <v>19</v>
      </c>
      <c r="B40" s="20" t="s">
        <v>114</v>
      </c>
      <c r="C40" s="21">
        <v>0</v>
      </c>
      <c r="D40" s="21">
        <v>2000</v>
      </c>
      <c r="E40" s="30"/>
      <c r="F40" s="23"/>
    </row>
    <row r="41" spans="1:6" s="25" customFormat="1" ht="15.75">
      <c r="A41" s="19" t="s">
        <v>21</v>
      </c>
      <c r="B41" s="20" t="s">
        <v>193</v>
      </c>
      <c r="C41" s="21">
        <v>79650</v>
      </c>
      <c r="D41" s="21">
        <v>164332.78827</v>
      </c>
      <c r="E41" s="30">
        <f>D41/C41</f>
        <v>2.0631862934086627</v>
      </c>
      <c r="F41" s="23"/>
    </row>
    <row r="42" spans="1:7" s="25" customFormat="1" ht="15.75">
      <c r="A42" s="19" t="s">
        <v>22</v>
      </c>
      <c r="B42" s="20" t="s">
        <v>191</v>
      </c>
      <c r="C42" s="21">
        <v>0</v>
      </c>
      <c r="D42" s="26">
        <v>165052.3497299999</v>
      </c>
      <c r="E42" s="30"/>
      <c r="G42" s="24"/>
    </row>
    <row r="43" spans="1:5" s="25" customFormat="1" ht="15.75">
      <c r="A43" s="19" t="s">
        <v>23</v>
      </c>
      <c r="B43" s="20" t="s">
        <v>70</v>
      </c>
      <c r="C43" s="26">
        <v>0</v>
      </c>
      <c r="D43" s="26">
        <v>25755</v>
      </c>
      <c r="E43" s="30"/>
    </row>
    <row r="44" spans="1:5" s="15" customFormat="1" ht="15.75">
      <c r="A44" s="27">
        <v>1</v>
      </c>
      <c r="B44" s="28" t="s">
        <v>71</v>
      </c>
      <c r="C44" s="34">
        <v>0</v>
      </c>
      <c r="D44" s="34">
        <v>0</v>
      </c>
      <c r="E44" s="30"/>
    </row>
    <row r="45" spans="1:5" s="15" customFormat="1" ht="31.5">
      <c r="A45" s="27">
        <v>2</v>
      </c>
      <c r="B45" s="28" t="s">
        <v>72</v>
      </c>
      <c r="C45" s="34">
        <v>0</v>
      </c>
      <c r="D45" s="34">
        <v>25755</v>
      </c>
      <c r="E45" s="30"/>
    </row>
    <row r="46" spans="1:5" s="25" customFormat="1" ht="15.75">
      <c r="A46" s="19" t="s">
        <v>207</v>
      </c>
      <c r="B46" s="20" t="s">
        <v>208</v>
      </c>
      <c r="C46" s="33">
        <v>118000</v>
      </c>
      <c r="D46" s="33">
        <v>35266</v>
      </c>
      <c r="E46" s="22">
        <f>D46/C46</f>
        <v>0.29886440677966103</v>
      </c>
    </row>
    <row r="47" spans="1:5" s="15" customFormat="1" ht="15.75">
      <c r="A47" s="27">
        <v>1</v>
      </c>
      <c r="B47" s="28" t="s">
        <v>61</v>
      </c>
      <c r="C47" s="35">
        <v>118000</v>
      </c>
      <c r="D47" s="35">
        <v>35266</v>
      </c>
      <c r="E47" s="30">
        <f>D47/C47</f>
        <v>0.29886440677966103</v>
      </c>
    </row>
    <row r="48" spans="1:5" s="15" customFormat="1" ht="15.75">
      <c r="A48" s="27">
        <v>2</v>
      </c>
      <c r="B48" s="28" t="s">
        <v>73</v>
      </c>
      <c r="C48" s="35">
        <v>0</v>
      </c>
      <c r="D48" s="35">
        <v>0</v>
      </c>
      <c r="E48" s="30"/>
    </row>
    <row r="49" spans="1:5" s="15" customFormat="1" ht="31.5">
      <c r="A49" s="36" t="s">
        <v>65</v>
      </c>
      <c r="B49" s="37" t="s">
        <v>209</v>
      </c>
      <c r="C49" s="38">
        <v>0</v>
      </c>
      <c r="D49" s="38">
        <v>174083.84999999998</v>
      </c>
      <c r="E49" s="40"/>
    </row>
    <row r="50" ht="16.5">
      <c r="A50" s="39"/>
    </row>
  </sheetData>
  <sheetProtection/>
  <mergeCells count="7">
    <mergeCell ref="A2:E2"/>
    <mergeCell ref="A3:E3"/>
    <mergeCell ref="A6:A7"/>
    <mergeCell ref="B6:B7"/>
    <mergeCell ref="C6:C7"/>
    <mergeCell ref="D6:D7"/>
    <mergeCell ref="E6:E7"/>
  </mergeCells>
  <printOptions horizontalCentered="1"/>
  <pageMargins left="0.7" right="0.2"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6"/>
  <sheetViews>
    <sheetView tabSelected="1" zoomScalePageLayoutView="0" workbookViewId="0" topLeftCell="A1">
      <pane xSplit="2" ySplit="8" topLeftCell="C30" activePane="bottomRight" state="frozen"/>
      <selection pane="topLeft" activeCell="A1" sqref="A1"/>
      <selection pane="topRight" activeCell="C1" sqref="C1"/>
      <selection pane="bottomLeft" activeCell="A9" sqref="A9"/>
      <selection pane="bottomRight" activeCell="H34" sqref="H34"/>
    </sheetView>
  </sheetViews>
  <sheetFormatPr defaultColWidth="9.140625" defaultRowHeight="15"/>
  <cols>
    <col min="1" max="1" width="5.140625" style="76" customWidth="1"/>
    <col min="2" max="2" width="51.00390625" style="77" customWidth="1"/>
    <col min="3" max="6" width="13.00390625" style="45" customWidth="1"/>
    <col min="7" max="7" width="12.8515625" style="48" customWidth="1"/>
    <col min="8" max="8" width="11.421875" style="48" customWidth="1"/>
    <col min="9" max="16384" width="9.140625" style="45" customWidth="1"/>
  </cols>
  <sheetData>
    <row r="1" spans="1:8" ht="18.75">
      <c r="A1" s="41"/>
      <c r="B1" s="42"/>
      <c r="C1" s="43"/>
      <c r="D1" s="43"/>
      <c r="E1" s="43"/>
      <c r="F1" s="296" t="s">
        <v>212</v>
      </c>
      <c r="G1" s="296"/>
      <c r="H1" s="296"/>
    </row>
    <row r="2" spans="1:8" ht="21" customHeight="1">
      <c r="A2" s="297" t="s">
        <v>242</v>
      </c>
      <c r="B2" s="297"/>
      <c r="C2" s="297"/>
      <c r="D2" s="297"/>
      <c r="E2" s="297"/>
      <c r="F2" s="297"/>
      <c r="G2" s="297"/>
      <c r="H2" s="297"/>
    </row>
    <row r="3" spans="1:8" ht="21" customHeight="1">
      <c r="A3" s="291" t="str">
        <f>'CK62'!A3:E3</f>
        <v>(Kèm theo Công văn số 5143 /STC-QLNS ngày 27/12/2022 của Sở Tài chính Hải Dương)</v>
      </c>
      <c r="B3" s="291"/>
      <c r="C3" s="291"/>
      <c r="D3" s="291"/>
      <c r="E3" s="291"/>
      <c r="F3" s="291"/>
      <c r="G3" s="291"/>
      <c r="H3" s="291"/>
    </row>
    <row r="4" spans="1:6" ht="18" customHeight="1">
      <c r="A4" s="46"/>
      <c r="B4" s="47"/>
      <c r="C4" s="43"/>
      <c r="D4" s="43"/>
      <c r="E4" s="43"/>
      <c r="F4" s="43"/>
    </row>
    <row r="5" spans="1:7" ht="19.5" customHeight="1">
      <c r="A5" s="49"/>
      <c r="B5" s="50"/>
      <c r="C5" s="51"/>
      <c r="D5" s="51"/>
      <c r="F5" s="52"/>
      <c r="G5" s="53" t="s">
        <v>24</v>
      </c>
    </row>
    <row r="6" spans="1:8" s="54" customFormat="1" ht="15.75" customHeight="1">
      <c r="A6" s="294" t="s">
        <v>32</v>
      </c>
      <c r="B6" s="294" t="s">
        <v>57</v>
      </c>
      <c r="C6" s="298" t="s">
        <v>36</v>
      </c>
      <c r="D6" s="299"/>
      <c r="E6" s="298" t="s">
        <v>33</v>
      </c>
      <c r="F6" s="299"/>
      <c r="G6" s="300" t="s">
        <v>37</v>
      </c>
      <c r="H6" s="301"/>
    </row>
    <row r="7" spans="1:8" s="54" customFormat="1" ht="31.5">
      <c r="A7" s="295"/>
      <c r="B7" s="295"/>
      <c r="C7" s="8" t="s">
        <v>92</v>
      </c>
      <c r="D7" s="8" t="s">
        <v>91</v>
      </c>
      <c r="E7" s="8" t="s">
        <v>92</v>
      </c>
      <c r="F7" s="8" t="s">
        <v>91</v>
      </c>
      <c r="G7" s="55" t="s">
        <v>92</v>
      </c>
      <c r="H7" s="55" t="s">
        <v>91</v>
      </c>
    </row>
    <row r="8" spans="1:8" s="6" customFormat="1" ht="12.75">
      <c r="A8" s="56" t="s">
        <v>0</v>
      </c>
      <c r="B8" s="56" t="s">
        <v>1</v>
      </c>
      <c r="C8" s="56">
        <v>1</v>
      </c>
      <c r="D8" s="56">
        <v>2</v>
      </c>
      <c r="E8" s="56">
        <v>3</v>
      </c>
      <c r="F8" s="56">
        <v>4</v>
      </c>
      <c r="G8" s="57" t="s">
        <v>93</v>
      </c>
      <c r="H8" s="57" t="s">
        <v>94</v>
      </c>
    </row>
    <row r="9" spans="1:8" s="25" customFormat="1" ht="15.75">
      <c r="A9" s="58"/>
      <c r="B9" s="59" t="s">
        <v>213</v>
      </c>
      <c r="C9" s="60">
        <f>C10+C60+C61+C62+C65+C66+C64+C63</f>
        <v>12997500</v>
      </c>
      <c r="D9" s="60">
        <f>D10+D60+D61+D62+D65+D66+D64+D63</f>
        <v>9824458</v>
      </c>
      <c r="E9" s="60">
        <f>E10+E60+E61+E62+E65+E66+E64+E63</f>
        <v>36377340</v>
      </c>
      <c r="F9" s="60">
        <f>F10+F60+F61+F62+F65+F66+F64+F63</f>
        <v>32129034.138</v>
      </c>
      <c r="G9" s="82">
        <f>E9/C9</f>
        <v>2.798795152914022</v>
      </c>
      <c r="H9" s="82">
        <f>F9/D9</f>
        <v>3.2703111090708514</v>
      </c>
    </row>
    <row r="10" spans="1:8" s="62" customFormat="1" ht="15.75">
      <c r="A10" s="19" t="s">
        <v>0</v>
      </c>
      <c r="B10" s="20" t="s">
        <v>95</v>
      </c>
      <c r="C10" s="61">
        <f>C11+C50+C51+C57+C58+C59</f>
        <v>12997500</v>
      </c>
      <c r="D10" s="61">
        <f>D11+D50+D51+D57+D58+D59</f>
        <v>9824458</v>
      </c>
      <c r="E10" s="61">
        <f>E11+E50+E51+E57+E58+E59</f>
        <v>20943578.862</v>
      </c>
      <c r="F10" s="61">
        <f>F11+F50+F51+F57+F58+F59</f>
        <v>17112178</v>
      </c>
      <c r="G10" s="83">
        <f aca="true" t="shared" si="0" ref="G10:G56">E10/C10</f>
        <v>1.6113544036930179</v>
      </c>
      <c r="H10" s="83">
        <f aca="true" t="shared" si="1" ref="H10:H49">F10/D10</f>
        <v>1.741793593091853</v>
      </c>
    </row>
    <row r="11" spans="1:8" s="64" customFormat="1" ht="15.75">
      <c r="A11" s="19" t="s">
        <v>2</v>
      </c>
      <c r="B11" s="20" t="s">
        <v>96</v>
      </c>
      <c r="C11" s="63">
        <f>C12+C17+C22+C27+C32+C33+C36+C37+C40+C41+C42+C43+C44+C45+C46+C47+C48+C49</f>
        <v>10997500</v>
      </c>
      <c r="D11" s="63">
        <f>D12+D17+D22+D27+D32+D33+D36+D37+D40+D41+D42+D43+D44+D45+D46+D47+D48+D49</f>
        <v>9824458</v>
      </c>
      <c r="E11" s="63">
        <f>E12+E17+E22+E27+E32+E33+E36+E37+E40+E41+E42+E43+E44+E45+E46+E47+E48+E49</f>
        <v>18401613</v>
      </c>
      <c r="F11" s="63">
        <f>F12+F17+F22+F27+F32+F33+F36+F37+F40+F41+F42+F43+F44+F45+F46+F47+F48+F49</f>
        <v>17059408</v>
      </c>
      <c r="G11" s="84">
        <f t="shared" si="0"/>
        <v>1.6732541941350307</v>
      </c>
      <c r="H11" s="84">
        <f t="shared" si="1"/>
        <v>1.7364223044161826</v>
      </c>
    </row>
    <row r="12" spans="1:8" s="64" customFormat="1" ht="36" customHeight="1">
      <c r="A12" s="19">
        <v>1</v>
      </c>
      <c r="B12" s="20" t="s">
        <v>97</v>
      </c>
      <c r="C12" s="63">
        <v>790000</v>
      </c>
      <c r="D12" s="63">
        <v>778700</v>
      </c>
      <c r="E12" s="63">
        <v>696233</v>
      </c>
      <c r="F12" s="63">
        <v>684458</v>
      </c>
      <c r="G12" s="84">
        <f t="shared" si="0"/>
        <v>0.8813075949367088</v>
      </c>
      <c r="H12" s="84">
        <f t="shared" si="1"/>
        <v>0.8789752151020932</v>
      </c>
    </row>
    <row r="13" spans="1:8" s="66" customFormat="1" ht="21" customHeight="1">
      <c r="A13" s="27"/>
      <c r="B13" s="28" t="s">
        <v>75</v>
      </c>
      <c r="C13" s="65">
        <v>344000</v>
      </c>
      <c r="D13" s="65">
        <v>337120</v>
      </c>
      <c r="E13" s="65">
        <v>359010</v>
      </c>
      <c r="F13" s="65">
        <v>351830</v>
      </c>
      <c r="G13" s="85">
        <f t="shared" si="0"/>
        <v>1.0436337209302327</v>
      </c>
      <c r="H13" s="85">
        <f t="shared" si="1"/>
        <v>1.0436343141907927</v>
      </c>
    </row>
    <row r="14" spans="1:8" s="66" customFormat="1" ht="16.5" customHeight="1">
      <c r="A14" s="27"/>
      <c r="B14" s="28" t="s">
        <v>76</v>
      </c>
      <c r="C14" s="65">
        <v>221000</v>
      </c>
      <c r="D14" s="65">
        <v>216580</v>
      </c>
      <c r="E14" s="65">
        <v>156480</v>
      </c>
      <c r="F14" s="65">
        <v>153350</v>
      </c>
      <c r="G14" s="85">
        <f t="shared" si="0"/>
        <v>0.7080542986425339</v>
      </c>
      <c r="H14" s="85">
        <f t="shared" si="1"/>
        <v>0.7080524517499307</v>
      </c>
    </row>
    <row r="15" spans="1:8" s="66" customFormat="1" ht="18.75" customHeight="1">
      <c r="A15" s="27"/>
      <c r="B15" s="28" t="s">
        <v>98</v>
      </c>
      <c r="C15" s="65">
        <v>70000</v>
      </c>
      <c r="D15" s="65">
        <v>70000</v>
      </c>
      <c r="E15" s="65">
        <v>73253</v>
      </c>
      <c r="F15" s="65">
        <v>71788</v>
      </c>
      <c r="G15" s="85">
        <f t="shared" si="0"/>
        <v>1.0464714285714285</v>
      </c>
      <c r="H15" s="85">
        <f t="shared" si="1"/>
        <v>1.025542857142857</v>
      </c>
    </row>
    <row r="16" spans="1:8" s="66" customFormat="1" ht="22.5" customHeight="1">
      <c r="A16" s="27"/>
      <c r="B16" s="28" t="s">
        <v>77</v>
      </c>
      <c r="C16" s="65">
        <v>155000</v>
      </c>
      <c r="D16" s="65">
        <v>155000</v>
      </c>
      <c r="E16" s="65">
        <v>107490</v>
      </c>
      <c r="F16" s="65">
        <v>107490</v>
      </c>
      <c r="G16" s="85">
        <f t="shared" si="0"/>
        <v>0.6934838709677419</v>
      </c>
      <c r="H16" s="85">
        <f t="shared" si="1"/>
        <v>0.6934838709677419</v>
      </c>
    </row>
    <row r="17" spans="1:8" s="64" customFormat="1" ht="33" customHeight="1">
      <c r="A17" s="19">
        <v>2</v>
      </c>
      <c r="B17" s="20" t="s">
        <v>99</v>
      </c>
      <c r="C17" s="63">
        <v>116000</v>
      </c>
      <c r="D17" s="63">
        <v>113720</v>
      </c>
      <c r="E17" s="63">
        <v>116166</v>
      </c>
      <c r="F17" s="63">
        <v>113899</v>
      </c>
      <c r="G17" s="84">
        <f t="shared" si="0"/>
        <v>1.0014310344827586</v>
      </c>
      <c r="H17" s="84">
        <f t="shared" si="1"/>
        <v>1.001574041505452</v>
      </c>
    </row>
    <row r="18" spans="1:8" s="66" customFormat="1" ht="23.25" customHeight="1">
      <c r="A18" s="27"/>
      <c r="B18" s="28" t="s">
        <v>75</v>
      </c>
      <c r="C18" s="65">
        <v>74000</v>
      </c>
      <c r="D18" s="65">
        <v>72520</v>
      </c>
      <c r="E18" s="65">
        <v>76617</v>
      </c>
      <c r="F18" s="65">
        <v>75085</v>
      </c>
      <c r="G18" s="85">
        <f t="shared" si="0"/>
        <v>1.0353648648648648</v>
      </c>
      <c r="H18" s="85">
        <f t="shared" si="1"/>
        <v>1.035369553226696</v>
      </c>
    </row>
    <row r="19" spans="1:8" s="66" customFormat="1" ht="21.75" customHeight="1">
      <c r="A19" s="27"/>
      <c r="B19" s="28" t="s">
        <v>76</v>
      </c>
      <c r="C19" s="65">
        <v>40000</v>
      </c>
      <c r="D19" s="65">
        <v>39200</v>
      </c>
      <c r="E19" s="65">
        <v>36736</v>
      </c>
      <c r="F19" s="65">
        <v>36001</v>
      </c>
      <c r="G19" s="85">
        <f t="shared" si="0"/>
        <v>0.9184</v>
      </c>
      <c r="H19" s="85">
        <f t="shared" si="1"/>
        <v>0.9183928571428571</v>
      </c>
    </row>
    <row r="20" spans="1:8" s="66" customFormat="1" ht="15.75">
      <c r="A20" s="27"/>
      <c r="B20" s="28" t="s">
        <v>98</v>
      </c>
      <c r="C20" s="65">
        <v>0</v>
      </c>
      <c r="D20" s="65">
        <v>0</v>
      </c>
      <c r="E20" s="65">
        <v>0</v>
      </c>
      <c r="F20" s="65">
        <v>0</v>
      </c>
      <c r="G20" s="85"/>
      <c r="H20" s="85"/>
    </row>
    <row r="21" spans="1:8" s="66" customFormat="1" ht="15.75">
      <c r="A21" s="27"/>
      <c r="B21" s="28" t="s">
        <v>77</v>
      </c>
      <c r="C21" s="65">
        <v>2000</v>
      </c>
      <c r="D21" s="65">
        <v>2000</v>
      </c>
      <c r="E21" s="65">
        <v>2813</v>
      </c>
      <c r="F21" s="65">
        <v>2813</v>
      </c>
      <c r="G21" s="85">
        <f t="shared" si="0"/>
        <v>1.4065</v>
      </c>
      <c r="H21" s="85">
        <f t="shared" si="1"/>
        <v>1.4065</v>
      </c>
    </row>
    <row r="22" spans="1:8" s="64" customFormat="1" ht="31.5">
      <c r="A22" s="19">
        <v>3</v>
      </c>
      <c r="B22" s="20" t="s">
        <v>100</v>
      </c>
      <c r="C22" s="63">
        <v>2812000</v>
      </c>
      <c r="D22" s="63">
        <v>2457880</v>
      </c>
      <c r="E22" s="63">
        <v>4469219</v>
      </c>
      <c r="F22" s="63">
        <v>4046300</v>
      </c>
      <c r="G22" s="84">
        <f t="shared" si="0"/>
        <v>1.5893381934566144</v>
      </c>
      <c r="H22" s="84">
        <f t="shared" si="1"/>
        <v>1.646256123163051</v>
      </c>
    </row>
    <row r="23" spans="1:8" s="66" customFormat="1" ht="15.75">
      <c r="A23" s="27"/>
      <c r="B23" s="28" t="s">
        <v>75</v>
      </c>
      <c r="C23" s="65">
        <v>535000</v>
      </c>
      <c r="D23" s="65">
        <v>524300</v>
      </c>
      <c r="E23" s="65">
        <v>1062615</v>
      </c>
      <c r="F23" s="65">
        <v>1041363</v>
      </c>
      <c r="G23" s="85">
        <f t="shared" si="0"/>
        <v>1.986196261682243</v>
      </c>
      <c r="H23" s="85">
        <f t="shared" si="1"/>
        <v>1.9861968338737364</v>
      </c>
    </row>
    <row r="24" spans="1:8" s="66" customFormat="1" ht="15.75">
      <c r="A24" s="27"/>
      <c r="B24" s="28" t="s">
        <v>76</v>
      </c>
      <c r="C24" s="65">
        <v>1140000</v>
      </c>
      <c r="D24" s="65">
        <v>1117200</v>
      </c>
      <c r="E24" s="65">
        <v>2229963</v>
      </c>
      <c r="F24" s="65">
        <v>2185364</v>
      </c>
      <c r="G24" s="85">
        <f t="shared" si="0"/>
        <v>1.9561078947368422</v>
      </c>
      <c r="H24" s="85">
        <f t="shared" si="1"/>
        <v>1.9561081274615109</v>
      </c>
    </row>
    <row r="25" spans="1:8" s="66" customFormat="1" ht="15.75">
      <c r="A25" s="27"/>
      <c r="B25" s="28" t="s">
        <v>98</v>
      </c>
      <c r="C25" s="65">
        <v>1135000</v>
      </c>
      <c r="D25" s="65">
        <v>814380</v>
      </c>
      <c r="E25" s="65">
        <v>1174670</v>
      </c>
      <c r="F25" s="65">
        <v>817602</v>
      </c>
      <c r="G25" s="85">
        <f t="shared" si="0"/>
        <v>1.0349515418502202</v>
      </c>
      <c r="H25" s="85">
        <f t="shared" si="1"/>
        <v>1.0039563839976424</v>
      </c>
    </row>
    <row r="26" spans="1:8" s="66" customFormat="1" ht="15.75">
      <c r="A26" s="27"/>
      <c r="B26" s="28" t="s">
        <v>77</v>
      </c>
      <c r="C26" s="65">
        <v>2000</v>
      </c>
      <c r="D26" s="65">
        <v>2000</v>
      </c>
      <c r="E26" s="65">
        <v>1971</v>
      </c>
      <c r="F26" s="65">
        <v>1971</v>
      </c>
      <c r="G26" s="85">
        <f t="shared" si="0"/>
        <v>0.9855</v>
      </c>
      <c r="H26" s="85">
        <f t="shared" si="1"/>
        <v>0.9855</v>
      </c>
    </row>
    <row r="27" spans="1:8" s="64" customFormat="1" ht="15.75">
      <c r="A27" s="19">
        <v>4</v>
      </c>
      <c r="B27" s="20" t="s">
        <v>78</v>
      </c>
      <c r="C27" s="63">
        <v>2436000</v>
      </c>
      <c r="D27" s="63">
        <v>2387680</v>
      </c>
      <c r="E27" s="63">
        <v>3898067</v>
      </c>
      <c r="F27" s="63">
        <v>3820555</v>
      </c>
      <c r="G27" s="84">
        <f t="shared" si="0"/>
        <v>1.6001917077175698</v>
      </c>
      <c r="H27" s="84">
        <f t="shared" si="1"/>
        <v>1.6001118240300207</v>
      </c>
    </row>
    <row r="28" spans="1:8" s="66" customFormat="1" ht="15.75">
      <c r="A28" s="27"/>
      <c r="B28" s="28" t="s">
        <v>75</v>
      </c>
      <c r="C28" s="65">
        <v>940000</v>
      </c>
      <c r="D28" s="65">
        <v>921200</v>
      </c>
      <c r="E28" s="65">
        <v>1677225</v>
      </c>
      <c r="F28" s="65">
        <v>1643681</v>
      </c>
      <c r="G28" s="85">
        <f t="shared" si="0"/>
        <v>1.784281914893617</v>
      </c>
      <c r="H28" s="85">
        <f t="shared" si="1"/>
        <v>1.7842824576639167</v>
      </c>
    </row>
    <row r="29" spans="1:8" s="66" customFormat="1" ht="15.75">
      <c r="A29" s="27"/>
      <c r="B29" s="28" t="s">
        <v>76</v>
      </c>
      <c r="C29" s="65">
        <v>1458000</v>
      </c>
      <c r="D29" s="65">
        <v>1428840</v>
      </c>
      <c r="E29" s="65">
        <v>2190390</v>
      </c>
      <c r="F29" s="65">
        <v>2146582</v>
      </c>
      <c r="G29" s="85">
        <f t="shared" si="0"/>
        <v>1.5023251028806583</v>
      </c>
      <c r="H29" s="85">
        <f t="shared" si="1"/>
        <v>1.5023249629069735</v>
      </c>
    </row>
    <row r="30" spans="1:8" s="66" customFormat="1" ht="15.75">
      <c r="A30" s="27"/>
      <c r="B30" s="28" t="s">
        <v>98</v>
      </c>
      <c r="C30" s="65">
        <v>18000</v>
      </c>
      <c r="D30" s="65">
        <v>17640</v>
      </c>
      <c r="E30" s="65">
        <v>8016</v>
      </c>
      <c r="F30" s="65">
        <v>7856</v>
      </c>
      <c r="G30" s="85">
        <f t="shared" si="0"/>
        <v>0.44533333333333336</v>
      </c>
      <c r="H30" s="85">
        <f t="shared" si="1"/>
        <v>0.4453514739229025</v>
      </c>
    </row>
    <row r="31" spans="1:8" s="66" customFormat="1" ht="15.75">
      <c r="A31" s="27"/>
      <c r="B31" s="28" t="s">
        <v>77</v>
      </c>
      <c r="C31" s="65">
        <v>20000</v>
      </c>
      <c r="D31" s="65">
        <v>20000</v>
      </c>
      <c r="E31" s="65">
        <v>22436</v>
      </c>
      <c r="F31" s="65">
        <v>22436</v>
      </c>
      <c r="G31" s="85">
        <f t="shared" si="0"/>
        <v>1.1218</v>
      </c>
      <c r="H31" s="85">
        <f t="shared" si="1"/>
        <v>1.1218</v>
      </c>
    </row>
    <row r="32" spans="1:8" s="64" customFormat="1" ht="15.75">
      <c r="A32" s="19">
        <v>5</v>
      </c>
      <c r="B32" s="20" t="s">
        <v>81</v>
      </c>
      <c r="C32" s="63">
        <v>750000</v>
      </c>
      <c r="D32" s="63">
        <v>735000</v>
      </c>
      <c r="E32" s="63">
        <v>980352</v>
      </c>
      <c r="F32" s="63">
        <v>960744</v>
      </c>
      <c r="G32" s="84">
        <f t="shared" si="0"/>
        <v>1.307136</v>
      </c>
      <c r="H32" s="84">
        <f t="shared" si="1"/>
        <v>1.307134693877551</v>
      </c>
    </row>
    <row r="33" spans="1:8" s="62" customFormat="1" ht="15.75">
      <c r="A33" s="19">
        <v>6</v>
      </c>
      <c r="B33" s="20" t="s">
        <v>197</v>
      </c>
      <c r="C33" s="63">
        <v>890000</v>
      </c>
      <c r="D33" s="63">
        <v>324478</v>
      </c>
      <c r="E33" s="63">
        <v>984598</v>
      </c>
      <c r="F33" s="63">
        <v>361190</v>
      </c>
      <c r="G33" s="84">
        <f t="shared" si="0"/>
        <v>1.1062898876404494</v>
      </c>
      <c r="H33" s="84">
        <f t="shared" si="1"/>
        <v>1.1131417230135787</v>
      </c>
    </row>
    <row r="34" spans="1:8" s="68" customFormat="1" ht="31.5">
      <c r="A34" s="78"/>
      <c r="B34" s="79" t="s">
        <v>214</v>
      </c>
      <c r="C34" s="67">
        <v>558900</v>
      </c>
      <c r="D34" s="67">
        <v>0</v>
      </c>
      <c r="E34" s="67">
        <v>980950</v>
      </c>
      <c r="F34" s="67">
        <v>357615</v>
      </c>
      <c r="G34" s="87">
        <f t="shared" si="0"/>
        <v>1.7551440329218106</v>
      </c>
      <c r="H34" s="84"/>
    </row>
    <row r="35" spans="1:8" s="68" customFormat="1" ht="28.5" customHeight="1">
      <c r="A35" s="78"/>
      <c r="B35" s="79" t="s">
        <v>230</v>
      </c>
      <c r="C35" s="67">
        <v>331100</v>
      </c>
      <c r="D35" s="67">
        <v>324478</v>
      </c>
      <c r="E35" s="67">
        <v>3648</v>
      </c>
      <c r="F35" s="67">
        <v>3575</v>
      </c>
      <c r="G35" s="87">
        <f t="shared" si="0"/>
        <v>0.011017819389912413</v>
      </c>
      <c r="H35" s="87">
        <f t="shared" si="1"/>
        <v>0.011017696114990847</v>
      </c>
    </row>
    <row r="36" spans="1:8" s="289" customFormat="1" ht="21" customHeight="1">
      <c r="A36" s="81">
        <v>7</v>
      </c>
      <c r="B36" s="288" t="s">
        <v>101</v>
      </c>
      <c r="C36" s="63">
        <v>460000</v>
      </c>
      <c r="D36" s="63">
        <v>460000</v>
      </c>
      <c r="E36" s="63">
        <v>608494</v>
      </c>
      <c r="F36" s="63">
        <v>608494</v>
      </c>
      <c r="G36" s="84">
        <f t="shared" si="0"/>
        <v>1.3228130434782608</v>
      </c>
      <c r="H36" s="84">
        <f t="shared" si="1"/>
        <v>1.3228130434782608</v>
      </c>
    </row>
    <row r="37" spans="1:8" s="289" customFormat="1" ht="20.25" customHeight="1">
      <c r="A37" s="81">
        <v>8</v>
      </c>
      <c r="B37" s="288" t="s">
        <v>82</v>
      </c>
      <c r="C37" s="63">
        <v>147500</v>
      </c>
      <c r="D37" s="63">
        <v>85000</v>
      </c>
      <c r="E37" s="63">
        <v>143766</v>
      </c>
      <c r="F37" s="63">
        <v>97812</v>
      </c>
      <c r="G37" s="84">
        <f t="shared" si="0"/>
        <v>0.9746847457627119</v>
      </c>
      <c r="H37" s="84">
        <f t="shared" si="1"/>
        <v>1.1507294117647058</v>
      </c>
    </row>
    <row r="38" spans="1:8" s="68" customFormat="1" ht="23.25" customHeight="1">
      <c r="A38" s="78"/>
      <c r="B38" s="79" t="s">
        <v>215</v>
      </c>
      <c r="C38" s="67">
        <v>62500</v>
      </c>
      <c r="D38" s="67">
        <v>0</v>
      </c>
      <c r="E38" s="67">
        <v>64756</v>
      </c>
      <c r="F38" s="67">
        <v>18802</v>
      </c>
      <c r="G38" s="87">
        <f t="shared" si="0"/>
        <v>1.036096</v>
      </c>
      <c r="H38" s="87"/>
    </row>
    <row r="39" spans="1:8" s="68" customFormat="1" ht="24" customHeight="1">
      <c r="A39" s="78"/>
      <c r="B39" s="79" t="s">
        <v>216</v>
      </c>
      <c r="C39" s="67">
        <v>85000</v>
      </c>
      <c r="D39" s="67">
        <v>85000</v>
      </c>
      <c r="E39" s="67">
        <v>79010</v>
      </c>
      <c r="F39" s="67">
        <v>79010</v>
      </c>
      <c r="G39" s="87">
        <f t="shared" si="0"/>
        <v>0.9295294117647059</v>
      </c>
      <c r="H39" s="87">
        <f t="shared" si="1"/>
        <v>0.9295294117647059</v>
      </c>
    </row>
    <row r="40" spans="1:8" s="62" customFormat="1" ht="15.75">
      <c r="A40" s="19">
        <v>9</v>
      </c>
      <c r="B40" s="20" t="s">
        <v>79</v>
      </c>
      <c r="C40" s="63">
        <v>0</v>
      </c>
      <c r="D40" s="63">
        <v>0</v>
      </c>
      <c r="E40" s="63">
        <v>142</v>
      </c>
      <c r="F40" s="63">
        <v>142</v>
      </c>
      <c r="G40" s="84"/>
      <c r="H40" s="84"/>
    </row>
    <row r="41" spans="1:8" s="64" customFormat="1" ht="15.75">
      <c r="A41" s="19">
        <v>10</v>
      </c>
      <c r="B41" s="20" t="s">
        <v>80</v>
      </c>
      <c r="C41" s="63">
        <v>29000</v>
      </c>
      <c r="D41" s="63">
        <v>29000</v>
      </c>
      <c r="E41" s="63">
        <v>34081</v>
      </c>
      <c r="F41" s="63">
        <v>34081</v>
      </c>
      <c r="G41" s="84">
        <f t="shared" si="0"/>
        <v>1.1752068965517242</v>
      </c>
      <c r="H41" s="84">
        <f t="shared" si="1"/>
        <v>1.1752068965517242</v>
      </c>
    </row>
    <row r="42" spans="1:8" s="64" customFormat="1" ht="15.75">
      <c r="A42" s="19">
        <v>11</v>
      </c>
      <c r="B42" s="20" t="s">
        <v>84</v>
      </c>
      <c r="C42" s="63">
        <v>250000</v>
      </c>
      <c r="D42" s="63">
        <v>250000</v>
      </c>
      <c r="E42" s="63">
        <v>311060</v>
      </c>
      <c r="F42" s="63">
        <v>311060</v>
      </c>
      <c r="G42" s="84">
        <f t="shared" si="0"/>
        <v>1.24424</v>
      </c>
      <c r="H42" s="84">
        <f t="shared" si="1"/>
        <v>1.24424</v>
      </c>
    </row>
    <row r="43" spans="1:8" s="64" customFormat="1" ht="15.75">
      <c r="A43" s="19">
        <v>12</v>
      </c>
      <c r="B43" s="20" t="s">
        <v>83</v>
      </c>
      <c r="C43" s="63">
        <v>2000000</v>
      </c>
      <c r="D43" s="63">
        <v>2000000</v>
      </c>
      <c r="E43" s="63">
        <v>5514238</v>
      </c>
      <c r="F43" s="63">
        <v>5514238</v>
      </c>
      <c r="G43" s="84">
        <f t="shared" si="0"/>
        <v>2.757119</v>
      </c>
      <c r="H43" s="84">
        <f t="shared" si="1"/>
        <v>2.757119</v>
      </c>
    </row>
    <row r="44" spans="1:8" s="62" customFormat="1" ht="31.5">
      <c r="A44" s="19">
        <v>13</v>
      </c>
      <c r="B44" s="20" t="s">
        <v>217</v>
      </c>
      <c r="C44" s="63">
        <v>0</v>
      </c>
      <c r="D44" s="63">
        <v>0</v>
      </c>
      <c r="E44" s="63">
        <v>267</v>
      </c>
      <c r="F44" s="63">
        <v>267</v>
      </c>
      <c r="G44" s="84"/>
      <c r="H44" s="84"/>
    </row>
    <row r="45" spans="1:8" s="62" customFormat="1" ht="15.75">
      <c r="A45" s="19">
        <v>14</v>
      </c>
      <c r="B45" s="20" t="s">
        <v>218</v>
      </c>
      <c r="C45" s="63">
        <v>40000</v>
      </c>
      <c r="D45" s="63">
        <v>40000</v>
      </c>
      <c r="E45" s="63">
        <v>37584</v>
      </c>
      <c r="F45" s="63">
        <v>37584</v>
      </c>
      <c r="G45" s="84">
        <f t="shared" si="0"/>
        <v>0.9396</v>
      </c>
      <c r="H45" s="84">
        <f t="shared" si="1"/>
        <v>0.9396</v>
      </c>
    </row>
    <row r="46" spans="1:8" s="62" customFormat="1" ht="15.75">
      <c r="A46" s="19">
        <v>15</v>
      </c>
      <c r="B46" s="20" t="s">
        <v>86</v>
      </c>
      <c r="C46" s="63">
        <v>25000</v>
      </c>
      <c r="D46" s="63">
        <v>11000</v>
      </c>
      <c r="E46" s="63">
        <v>63310</v>
      </c>
      <c r="F46" s="63">
        <v>21196</v>
      </c>
      <c r="G46" s="84">
        <f t="shared" si="0"/>
        <v>2.5324</v>
      </c>
      <c r="H46" s="84">
        <f t="shared" si="1"/>
        <v>1.926909090909091</v>
      </c>
    </row>
    <row r="47" spans="1:8" s="64" customFormat="1" ht="15.75">
      <c r="A47" s="19">
        <v>16</v>
      </c>
      <c r="B47" s="20" t="s">
        <v>85</v>
      </c>
      <c r="C47" s="63">
        <v>220000</v>
      </c>
      <c r="D47" s="63">
        <v>120000</v>
      </c>
      <c r="E47" s="63">
        <v>425806</v>
      </c>
      <c r="F47" s="63">
        <v>329158</v>
      </c>
      <c r="G47" s="84">
        <f t="shared" si="0"/>
        <v>1.935481818181818</v>
      </c>
      <c r="H47" s="84">
        <f t="shared" si="1"/>
        <v>2.7429833333333336</v>
      </c>
    </row>
    <row r="48" spans="1:8" s="62" customFormat="1" ht="31.5">
      <c r="A48" s="19">
        <v>17</v>
      </c>
      <c r="B48" s="20" t="s">
        <v>219</v>
      </c>
      <c r="C48" s="63">
        <v>18000</v>
      </c>
      <c r="D48" s="63">
        <v>18000</v>
      </c>
      <c r="E48" s="63">
        <v>102474</v>
      </c>
      <c r="F48" s="63">
        <v>102474</v>
      </c>
      <c r="G48" s="84">
        <f t="shared" si="0"/>
        <v>5.693</v>
      </c>
      <c r="H48" s="84">
        <f t="shared" si="1"/>
        <v>5.693</v>
      </c>
    </row>
    <row r="49" spans="1:8" s="62" customFormat="1" ht="47.25">
      <c r="A49" s="19">
        <v>18</v>
      </c>
      <c r="B49" s="20" t="s">
        <v>229</v>
      </c>
      <c r="C49" s="63">
        <v>14000</v>
      </c>
      <c r="D49" s="63">
        <v>14000</v>
      </c>
      <c r="E49" s="63">
        <v>15756</v>
      </c>
      <c r="F49" s="63">
        <v>15756</v>
      </c>
      <c r="G49" s="84">
        <f t="shared" si="0"/>
        <v>1.1254285714285714</v>
      </c>
      <c r="H49" s="84">
        <f t="shared" si="1"/>
        <v>1.1254285714285714</v>
      </c>
    </row>
    <row r="50" spans="1:8" s="64" customFormat="1" ht="15.75">
      <c r="A50" s="19" t="s">
        <v>12</v>
      </c>
      <c r="B50" s="20" t="s">
        <v>220</v>
      </c>
      <c r="C50" s="80">
        <v>0</v>
      </c>
      <c r="D50" s="80">
        <v>0</v>
      </c>
      <c r="E50" s="80">
        <v>0</v>
      </c>
      <c r="F50" s="80">
        <v>0</v>
      </c>
      <c r="G50" s="86"/>
      <c r="H50" s="86"/>
    </row>
    <row r="51" spans="1:8" s="64" customFormat="1" ht="15.75">
      <c r="A51" s="19" t="s">
        <v>13</v>
      </c>
      <c r="B51" s="20" t="s">
        <v>221</v>
      </c>
      <c r="C51" s="63">
        <v>2000000</v>
      </c>
      <c r="D51" s="63">
        <v>0</v>
      </c>
      <c r="E51" s="63">
        <v>2489196</v>
      </c>
      <c r="F51" s="63">
        <v>0</v>
      </c>
      <c r="G51" s="84">
        <f t="shared" si="0"/>
        <v>1.244598</v>
      </c>
      <c r="H51" s="84"/>
    </row>
    <row r="52" spans="1:8" s="68" customFormat="1" ht="15.75">
      <c r="A52" s="78">
        <v>1</v>
      </c>
      <c r="B52" s="79" t="s">
        <v>87</v>
      </c>
      <c r="C52" s="67">
        <v>15000</v>
      </c>
      <c r="D52" s="69">
        <v>0</v>
      </c>
      <c r="E52" s="69">
        <v>17320</v>
      </c>
      <c r="F52" s="69"/>
      <c r="G52" s="87">
        <f t="shared" si="0"/>
        <v>1.1546666666666667</v>
      </c>
      <c r="H52" s="87"/>
    </row>
    <row r="53" spans="1:8" s="68" customFormat="1" ht="15.75">
      <c r="A53" s="78">
        <v>2</v>
      </c>
      <c r="B53" s="79" t="s">
        <v>88</v>
      </c>
      <c r="C53" s="67">
        <v>140000</v>
      </c>
      <c r="D53" s="69">
        <v>0</v>
      </c>
      <c r="E53" s="69">
        <v>52786</v>
      </c>
      <c r="F53" s="69"/>
      <c r="G53" s="87">
        <f t="shared" si="0"/>
        <v>0.3770428571428571</v>
      </c>
      <c r="H53" s="87"/>
    </row>
    <row r="54" spans="1:8" s="68" customFormat="1" ht="15.75">
      <c r="A54" s="78">
        <v>3</v>
      </c>
      <c r="B54" s="79" t="s">
        <v>125</v>
      </c>
      <c r="C54" s="67">
        <v>250000</v>
      </c>
      <c r="D54" s="69">
        <v>0</v>
      </c>
      <c r="E54" s="69">
        <v>3284173</v>
      </c>
      <c r="F54" s="69"/>
      <c r="G54" s="87">
        <f t="shared" si="0"/>
        <v>13.136692</v>
      </c>
      <c r="H54" s="87"/>
    </row>
    <row r="55" spans="1:8" s="68" customFormat="1" ht="15.75">
      <c r="A55" s="78">
        <v>4</v>
      </c>
      <c r="B55" s="79" t="s">
        <v>222</v>
      </c>
      <c r="C55" s="67">
        <v>10000</v>
      </c>
      <c r="D55" s="69">
        <v>0</v>
      </c>
      <c r="E55" s="69">
        <v>0</v>
      </c>
      <c r="F55" s="69"/>
      <c r="G55" s="87">
        <f t="shared" si="0"/>
        <v>0</v>
      </c>
      <c r="H55" s="87"/>
    </row>
    <row r="56" spans="1:8" s="68" customFormat="1" ht="15.75">
      <c r="A56" s="78">
        <v>5</v>
      </c>
      <c r="B56" s="79" t="s">
        <v>223</v>
      </c>
      <c r="C56" s="67">
        <v>1585000</v>
      </c>
      <c r="D56" s="69">
        <v>0</v>
      </c>
      <c r="E56" s="69">
        <v>0</v>
      </c>
      <c r="F56" s="69"/>
      <c r="G56" s="87">
        <f t="shared" si="0"/>
        <v>0</v>
      </c>
      <c r="H56" s="87"/>
    </row>
    <row r="57" spans="1:8" s="64" customFormat="1" ht="22.5" customHeight="1">
      <c r="A57" s="19" t="s">
        <v>16</v>
      </c>
      <c r="B57" s="20" t="s">
        <v>202</v>
      </c>
      <c r="C57" s="80">
        <v>0</v>
      </c>
      <c r="D57" s="80">
        <v>0</v>
      </c>
      <c r="E57" s="80">
        <v>0</v>
      </c>
      <c r="F57" s="80">
        <v>0</v>
      </c>
      <c r="G57" s="86"/>
      <c r="H57" s="86"/>
    </row>
    <row r="58" spans="1:8" s="64" customFormat="1" ht="21" customHeight="1">
      <c r="A58" s="19" t="s">
        <v>17</v>
      </c>
      <c r="B58" s="20" t="s">
        <v>224</v>
      </c>
      <c r="C58" s="80">
        <v>0</v>
      </c>
      <c r="D58" s="80">
        <v>0</v>
      </c>
      <c r="E58" s="80">
        <v>25851.862</v>
      </c>
      <c r="F58" s="80">
        <v>25852</v>
      </c>
      <c r="G58" s="86"/>
      <c r="H58" s="86"/>
    </row>
    <row r="59" spans="1:8" s="64" customFormat="1" ht="36.75" customHeight="1">
      <c r="A59" s="19" t="s">
        <v>19</v>
      </c>
      <c r="B59" s="20" t="s">
        <v>225</v>
      </c>
      <c r="C59" s="80">
        <v>0</v>
      </c>
      <c r="D59" s="80">
        <v>0</v>
      </c>
      <c r="E59" s="80">
        <v>26918</v>
      </c>
      <c r="F59" s="80">
        <v>26918</v>
      </c>
      <c r="G59" s="86"/>
      <c r="H59" s="86"/>
    </row>
    <row r="60" spans="1:8" s="70" customFormat="1" ht="21" customHeight="1">
      <c r="A60" s="81" t="s">
        <v>1</v>
      </c>
      <c r="B60" s="20" t="s">
        <v>226</v>
      </c>
      <c r="C60" s="80">
        <v>0</v>
      </c>
      <c r="D60" s="80">
        <v>0</v>
      </c>
      <c r="E60" s="80">
        <v>53000</v>
      </c>
      <c r="F60" s="80">
        <v>53000</v>
      </c>
      <c r="G60" s="86"/>
      <c r="H60" s="86"/>
    </row>
    <row r="61" spans="1:8" s="54" customFormat="1" ht="20.25" customHeight="1">
      <c r="A61" s="71" t="s">
        <v>22</v>
      </c>
      <c r="B61" s="72" t="s">
        <v>227</v>
      </c>
      <c r="C61" s="73">
        <v>0</v>
      </c>
      <c r="D61" s="73">
        <v>0</v>
      </c>
      <c r="E61" s="73">
        <v>52786</v>
      </c>
      <c r="F61" s="73">
        <v>52786</v>
      </c>
      <c r="G61" s="88"/>
      <c r="H61" s="88"/>
    </row>
    <row r="62" spans="1:8" s="54" customFormat="1" ht="30.75" customHeight="1">
      <c r="A62" s="19" t="s">
        <v>23</v>
      </c>
      <c r="B62" s="20" t="s">
        <v>228</v>
      </c>
      <c r="C62" s="80">
        <v>0</v>
      </c>
      <c r="D62" s="80">
        <v>0</v>
      </c>
      <c r="E62" s="80">
        <v>3284173</v>
      </c>
      <c r="F62" s="80">
        <v>3284173</v>
      </c>
      <c r="G62" s="86"/>
      <c r="H62" s="86"/>
    </row>
    <row r="63" spans="1:8" s="54" customFormat="1" ht="28.5" customHeight="1">
      <c r="A63" s="19" t="s">
        <v>65</v>
      </c>
      <c r="B63" s="20" t="s">
        <v>120</v>
      </c>
      <c r="C63" s="80"/>
      <c r="D63" s="80"/>
      <c r="E63" s="80">
        <v>35266</v>
      </c>
      <c r="F63" s="80">
        <v>35266</v>
      </c>
      <c r="G63" s="86"/>
      <c r="H63" s="86"/>
    </row>
    <row r="64" spans="1:8" s="54" customFormat="1" ht="26.25" customHeight="1">
      <c r="A64" s="81" t="s">
        <v>90</v>
      </c>
      <c r="B64" s="20" t="s">
        <v>126</v>
      </c>
      <c r="C64" s="80"/>
      <c r="D64" s="80"/>
      <c r="E64" s="80">
        <v>12100</v>
      </c>
      <c r="F64" s="80">
        <v>12100</v>
      </c>
      <c r="G64" s="86"/>
      <c r="H64" s="86"/>
    </row>
    <row r="65" spans="1:8" s="70" customFormat="1" ht="27" customHeight="1">
      <c r="A65" s="81" t="s">
        <v>74</v>
      </c>
      <c r="B65" s="20" t="s">
        <v>121</v>
      </c>
      <c r="C65" s="80">
        <v>0</v>
      </c>
      <c r="D65" s="80">
        <v>0</v>
      </c>
      <c r="E65" s="80">
        <v>11832103</v>
      </c>
      <c r="F65" s="80">
        <v>11415198</v>
      </c>
      <c r="G65" s="86"/>
      <c r="H65" s="86"/>
    </row>
    <row r="66" spans="1:8" ht="67.5" customHeight="1">
      <c r="A66" s="81" t="s">
        <v>232</v>
      </c>
      <c r="B66" s="74" t="s">
        <v>231</v>
      </c>
      <c r="C66" s="75">
        <v>0</v>
      </c>
      <c r="D66" s="75">
        <v>0</v>
      </c>
      <c r="E66" s="75">
        <v>164333.138</v>
      </c>
      <c r="F66" s="75">
        <v>164333.138</v>
      </c>
      <c r="G66" s="89"/>
      <c r="H66" s="89"/>
    </row>
  </sheetData>
  <sheetProtection/>
  <mergeCells count="8">
    <mergeCell ref="F1:H1"/>
    <mergeCell ref="A2:H2"/>
    <mergeCell ref="A3:H3"/>
    <mergeCell ref="A6:A7"/>
    <mergeCell ref="B6:B7"/>
    <mergeCell ref="C6:D6"/>
    <mergeCell ref="E6:F6"/>
    <mergeCell ref="G6:H6"/>
  </mergeCells>
  <printOptions horizontalCentered="1"/>
  <pageMargins left="0.7" right="0.2"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36"/>
  <sheetViews>
    <sheetView zoomScalePageLayoutView="0" workbookViewId="0" topLeftCell="A1">
      <selection activeCell="G10" sqref="G10"/>
    </sheetView>
  </sheetViews>
  <sheetFormatPr defaultColWidth="9.140625" defaultRowHeight="15"/>
  <cols>
    <col min="1" max="1" width="4.140625" style="44" customWidth="1"/>
    <col min="2" max="2" width="36.00390625" style="9" customWidth="1"/>
    <col min="3" max="3" width="11.28125" style="9" bestFit="1" customWidth="1"/>
    <col min="4" max="4" width="10.00390625" style="9" customWidth="1"/>
    <col min="5" max="6" width="11.421875" style="9" customWidth="1"/>
    <col min="7" max="7" width="11.28125" style="9" bestFit="1" customWidth="1"/>
    <col min="8" max="8" width="11.28125" style="9" customWidth="1"/>
    <col min="9" max="9" width="9.8515625" style="9" customWidth="1"/>
    <col min="10" max="10" width="10.28125" style="9" customWidth="1"/>
    <col min="11" max="11" width="10.7109375" style="9" customWidth="1"/>
    <col min="12" max="12" width="11.28125" style="9" bestFit="1" customWidth="1"/>
    <col min="13" max="14" width="10.140625" style="9" bestFit="1" customWidth="1"/>
    <col min="15" max="15" width="12.28125" style="9" customWidth="1"/>
    <col min="16" max="16384" width="9.140625" style="9" customWidth="1"/>
  </cols>
  <sheetData>
    <row r="1" spans="4:11" ht="16.5">
      <c r="D1" s="90"/>
      <c r="E1" s="90"/>
      <c r="F1" s="90"/>
      <c r="G1" s="90"/>
      <c r="H1" s="90"/>
      <c r="I1" s="296" t="s">
        <v>233</v>
      </c>
      <c r="J1" s="296"/>
      <c r="K1" s="296"/>
    </row>
    <row r="2" spans="1:11" ht="51.75" customHeight="1">
      <c r="A2" s="302" t="s">
        <v>342</v>
      </c>
      <c r="B2" s="302"/>
      <c r="C2" s="302"/>
      <c r="D2" s="302"/>
      <c r="E2" s="302"/>
      <c r="F2" s="302"/>
      <c r="G2" s="302"/>
      <c r="H2" s="302"/>
      <c r="I2" s="302"/>
      <c r="J2" s="302"/>
      <c r="K2" s="302"/>
    </row>
    <row r="3" spans="1:11" ht="16.5">
      <c r="A3" s="291" t="str">
        <f>'CK63'!A3:H3</f>
        <v>(Kèm theo Công văn số 5143 /STC-QLNS ngày 27/12/2022 của Sở Tài chính Hải Dương)</v>
      </c>
      <c r="B3" s="291"/>
      <c r="C3" s="291"/>
      <c r="D3" s="291"/>
      <c r="E3" s="291"/>
      <c r="F3" s="291"/>
      <c r="G3" s="291"/>
      <c r="H3" s="291"/>
      <c r="I3" s="291"/>
      <c r="J3" s="291"/>
      <c r="K3" s="291"/>
    </row>
    <row r="4" spans="1:9" ht="16.5">
      <c r="A4" s="12"/>
      <c r="B4" s="12"/>
      <c r="C4" s="12"/>
      <c r="D4" s="12"/>
      <c r="E4" s="12"/>
      <c r="F4" s="12"/>
      <c r="G4" s="12"/>
      <c r="H4" s="12"/>
      <c r="I4" s="12"/>
    </row>
    <row r="5" spans="7:10" ht="16.5">
      <c r="G5" s="91"/>
      <c r="H5" s="91"/>
      <c r="I5" s="91"/>
      <c r="J5" s="92" t="s">
        <v>24</v>
      </c>
    </row>
    <row r="6" spans="1:11" s="18" customFormat="1" ht="24.75" customHeight="1">
      <c r="A6" s="303" t="s">
        <v>32</v>
      </c>
      <c r="B6" s="303" t="s">
        <v>196</v>
      </c>
      <c r="C6" s="303" t="s">
        <v>36</v>
      </c>
      <c r="D6" s="305" t="s">
        <v>47</v>
      </c>
      <c r="E6" s="306"/>
      <c r="F6" s="303" t="s">
        <v>33</v>
      </c>
      <c r="G6" s="307" t="s">
        <v>47</v>
      </c>
      <c r="H6" s="308"/>
      <c r="I6" s="307" t="s">
        <v>37</v>
      </c>
      <c r="J6" s="308"/>
      <c r="K6" s="309"/>
    </row>
    <row r="7" spans="1:11" s="18" customFormat="1" ht="45" customHeight="1">
      <c r="A7" s="304"/>
      <c r="B7" s="304"/>
      <c r="C7" s="304"/>
      <c r="D7" s="93" t="s">
        <v>48</v>
      </c>
      <c r="E7" s="93" t="s">
        <v>110</v>
      </c>
      <c r="F7" s="304"/>
      <c r="G7" s="93" t="s">
        <v>48</v>
      </c>
      <c r="H7" s="93" t="s">
        <v>110</v>
      </c>
      <c r="I7" s="93" t="s">
        <v>234</v>
      </c>
      <c r="J7" s="93" t="s">
        <v>48</v>
      </c>
      <c r="K7" s="93" t="s">
        <v>110</v>
      </c>
    </row>
    <row r="8" spans="1:11" s="6" customFormat="1" ht="24.75" customHeight="1">
      <c r="A8" s="56" t="s">
        <v>0</v>
      </c>
      <c r="B8" s="56" t="s">
        <v>1</v>
      </c>
      <c r="C8" s="56" t="s">
        <v>49</v>
      </c>
      <c r="D8" s="56">
        <v>2</v>
      </c>
      <c r="E8" s="56">
        <v>3</v>
      </c>
      <c r="F8" s="56" t="s">
        <v>50</v>
      </c>
      <c r="G8" s="56">
        <v>5</v>
      </c>
      <c r="H8" s="56">
        <v>6</v>
      </c>
      <c r="I8" s="56" t="s">
        <v>51</v>
      </c>
      <c r="J8" s="56" t="s">
        <v>52</v>
      </c>
      <c r="K8" s="56" t="s">
        <v>53</v>
      </c>
    </row>
    <row r="9" spans="1:15" s="100" customFormat="1" ht="27.75" customHeight="1">
      <c r="A9" s="94"/>
      <c r="B9" s="95" t="s">
        <v>54</v>
      </c>
      <c r="C9" s="96">
        <f aca="true" t="shared" si="0" ref="C9:H9">C10+C29+C32+C33+C34+C35+C36</f>
        <v>12919973</v>
      </c>
      <c r="D9" s="96">
        <f t="shared" si="0"/>
        <v>4941557</v>
      </c>
      <c r="E9" s="96">
        <f t="shared" si="0"/>
        <v>7978416</v>
      </c>
      <c r="F9" s="96">
        <f t="shared" si="0"/>
        <v>31963981.78827</v>
      </c>
      <c r="G9" s="96">
        <f t="shared" si="0"/>
        <v>15064977</v>
      </c>
      <c r="H9" s="96">
        <f t="shared" si="0"/>
        <v>16899004.78827</v>
      </c>
      <c r="I9" s="97">
        <f aca="true" t="shared" si="1" ref="I9:K12">F9/C9</f>
        <v>2.473997568591668</v>
      </c>
      <c r="J9" s="98">
        <f t="shared" si="1"/>
        <v>3.048629612083803</v>
      </c>
      <c r="K9" s="99">
        <f t="shared" si="1"/>
        <v>2.118090205909293</v>
      </c>
      <c r="M9" s="101"/>
      <c r="N9" s="101"/>
      <c r="O9" s="101"/>
    </row>
    <row r="10" spans="1:15" s="3" customFormat="1" ht="27" customHeight="1">
      <c r="A10" s="102" t="s">
        <v>0</v>
      </c>
      <c r="B10" s="103" t="s">
        <v>55</v>
      </c>
      <c r="C10" s="104">
        <f aca="true" t="shared" si="2" ref="C10:H10">C11+C21+C25+C26+C27+C28</f>
        <v>11395765</v>
      </c>
      <c r="D10" s="104">
        <f t="shared" si="2"/>
        <v>3644587</v>
      </c>
      <c r="E10" s="104">
        <f t="shared" si="2"/>
        <v>7751178</v>
      </c>
      <c r="F10" s="104">
        <f t="shared" si="2"/>
        <v>14492373.20568</v>
      </c>
      <c r="G10" s="104">
        <f t="shared" si="2"/>
        <v>3771415.74668</v>
      </c>
      <c r="H10" s="104">
        <f t="shared" si="2"/>
        <v>10720957.458999999</v>
      </c>
      <c r="I10" s="106">
        <f t="shared" si="1"/>
        <v>1.271733245260849</v>
      </c>
      <c r="J10" s="107">
        <f t="shared" si="1"/>
        <v>1.0347992095345782</v>
      </c>
      <c r="K10" s="108">
        <f t="shared" si="1"/>
        <v>1.3831391124033017</v>
      </c>
      <c r="L10" s="4"/>
      <c r="M10" s="4"/>
      <c r="N10" s="4"/>
      <c r="O10" s="4"/>
    </row>
    <row r="11" spans="1:14" s="3" customFormat="1" ht="21.75" customHeight="1">
      <c r="A11" s="102" t="s">
        <v>2</v>
      </c>
      <c r="B11" s="103" t="s">
        <v>26</v>
      </c>
      <c r="C11" s="104">
        <f aca="true" t="shared" si="3" ref="C11:H11">C12+C19+C20</f>
        <v>2888070</v>
      </c>
      <c r="D11" s="104">
        <f t="shared" si="3"/>
        <v>880964</v>
      </c>
      <c r="E11" s="104">
        <f t="shared" si="3"/>
        <v>2007106</v>
      </c>
      <c r="F11" s="104">
        <f t="shared" si="3"/>
        <v>5639162</v>
      </c>
      <c r="G11" s="104">
        <f t="shared" si="3"/>
        <v>1009886</v>
      </c>
      <c r="H11" s="104">
        <f t="shared" si="3"/>
        <v>4629276</v>
      </c>
      <c r="I11" s="106">
        <f t="shared" si="1"/>
        <v>1.9525710941909302</v>
      </c>
      <c r="J11" s="107">
        <f t="shared" si="1"/>
        <v>1.1463419617600719</v>
      </c>
      <c r="K11" s="108">
        <f t="shared" si="1"/>
        <v>2.3064432072845182</v>
      </c>
      <c r="M11" s="101"/>
      <c r="N11" s="101"/>
    </row>
    <row r="12" spans="1:14" s="2" customFormat="1" ht="24.75" customHeight="1">
      <c r="A12" s="109">
        <v>1</v>
      </c>
      <c r="B12" s="110" t="s">
        <v>56</v>
      </c>
      <c r="C12" s="111">
        <v>2888070</v>
      </c>
      <c r="D12" s="111">
        <v>880964</v>
      </c>
      <c r="E12" s="111">
        <v>2007106</v>
      </c>
      <c r="F12" s="111">
        <v>5639162</v>
      </c>
      <c r="G12" s="111">
        <v>1009886</v>
      </c>
      <c r="H12" s="111">
        <v>4629276</v>
      </c>
      <c r="I12" s="124">
        <f t="shared" si="1"/>
        <v>1.9525710941909302</v>
      </c>
      <c r="J12" s="113">
        <f t="shared" si="1"/>
        <v>1.1463419617600719</v>
      </c>
      <c r="K12" s="114">
        <f t="shared" si="1"/>
        <v>2.3064432072845182</v>
      </c>
      <c r="M12" s="115"/>
      <c r="N12" s="115"/>
    </row>
    <row r="13" spans="1:14" s="2" customFormat="1" ht="15.75">
      <c r="A13" s="109"/>
      <c r="B13" s="110" t="s">
        <v>235</v>
      </c>
      <c r="C13" s="111">
        <v>0</v>
      </c>
      <c r="D13" s="7"/>
      <c r="E13" s="112">
        <v>0</v>
      </c>
      <c r="F13" s="7"/>
      <c r="G13" s="7"/>
      <c r="H13" s="112">
        <v>0</v>
      </c>
      <c r="I13" s="106"/>
      <c r="J13" s="107"/>
      <c r="K13" s="108"/>
      <c r="M13" s="101"/>
      <c r="N13" s="101"/>
    </row>
    <row r="14" spans="1:14" s="2" customFormat="1" ht="15.75">
      <c r="A14" s="109" t="s">
        <v>39</v>
      </c>
      <c r="B14" s="116" t="s">
        <v>40</v>
      </c>
      <c r="C14" s="111">
        <v>0</v>
      </c>
      <c r="D14" s="7">
        <v>0</v>
      </c>
      <c r="E14" s="7">
        <v>0</v>
      </c>
      <c r="F14" s="7"/>
      <c r="G14" s="7">
        <v>23062</v>
      </c>
      <c r="H14" s="7">
        <v>775039</v>
      </c>
      <c r="I14" s="106"/>
      <c r="J14" s="107"/>
      <c r="K14" s="108"/>
      <c r="M14" s="101"/>
      <c r="N14" s="101"/>
    </row>
    <row r="15" spans="1:14" s="2" customFormat="1" ht="15.75">
      <c r="A15" s="109" t="s">
        <v>39</v>
      </c>
      <c r="B15" s="117" t="s">
        <v>41</v>
      </c>
      <c r="C15" s="111">
        <v>0</v>
      </c>
      <c r="D15" s="7">
        <v>0</v>
      </c>
      <c r="E15" s="7">
        <v>0</v>
      </c>
      <c r="F15" s="7"/>
      <c r="G15" s="7">
        <v>490</v>
      </c>
      <c r="H15" s="7">
        <v>0</v>
      </c>
      <c r="I15" s="106"/>
      <c r="J15" s="107"/>
      <c r="K15" s="108"/>
      <c r="M15" s="101"/>
      <c r="N15" s="101"/>
    </row>
    <row r="16" spans="1:14" s="2" customFormat="1" ht="15.75">
      <c r="A16" s="109"/>
      <c r="B16" s="118" t="s">
        <v>236</v>
      </c>
      <c r="C16" s="267">
        <v>0</v>
      </c>
      <c r="D16" s="268"/>
      <c r="E16" s="267">
        <v>0</v>
      </c>
      <c r="F16" s="268"/>
      <c r="G16" s="268"/>
      <c r="H16" s="267">
        <v>0</v>
      </c>
      <c r="I16" s="106"/>
      <c r="J16" s="107"/>
      <c r="K16" s="108"/>
      <c r="M16" s="101"/>
      <c r="N16" s="101"/>
    </row>
    <row r="17" spans="1:14" s="122" customFormat="1" ht="31.5">
      <c r="A17" s="119" t="s">
        <v>39</v>
      </c>
      <c r="B17" s="117" t="s">
        <v>4</v>
      </c>
      <c r="C17" s="120">
        <v>2000000</v>
      </c>
      <c r="D17" s="120">
        <v>319600</v>
      </c>
      <c r="E17" s="120">
        <v>1680400</v>
      </c>
      <c r="F17" s="120"/>
      <c r="G17" s="120">
        <v>479320</v>
      </c>
      <c r="H17" s="120">
        <v>3556206</v>
      </c>
      <c r="I17" s="106"/>
      <c r="J17" s="121"/>
      <c r="K17" s="108"/>
      <c r="M17" s="101"/>
      <c r="N17" s="101"/>
    </row>
    <row r="18" spans="1:14" s="122" customFormat="1" ht="31.5">
      <c r="A18" s="119" t="s">
        <v>39</v>
      </c>
      <c r="B18" s="117" t="s">
        <v>5</v>
      </c>
      <c r="C18" s="120">
        <v>40000</v>
      </c>
      <c r="D18" s="120">
        <v>40000</v>
      </c>
      <c r="E18" s="120">
        <v>0</v>
      </c>
      <c r="F18" s="120">
        <v>0</v>
      </c>
      <c r="G18" s="120">
        <v>57059</v>
      </c>
      <c r="H18" s="120">
        <v>0</v>
      </c>
      <c r="I18" s="123">
        <f>F18/C18</f>
        <v>0</v>
      </c>
      <c r="J18" s="121">
        <f>G18/D18</f>
        <v>1.426475</v>
      </c>
      <c r="K18" s="108"/>
      <c r="M18" s="101"/>
      <c r="N18" s="101"/>
    </row>
    <row r="19" spans="1:14" s="2" customFormat="1" ht="78.75">
      <c r="A19" s="109">
        <v>2</v>
      </c>
      <c r="B19" s="118" t="s">
        <v>237</v>
      </c>
      <c r="C19" s="7"/>
      <c r="D19" s="7"/>
      <c r="E19" s="105"/>
      <c r="F19" s="7"/>
      <c r="G19" s="7"/>
      <c r="H19" s="105"/>
      <c r="I19" s="106"/>
      <c r="J19" s="113"/>
      <c r="K19" s="108"/>
      <c r="M19" s="101"/>
      <c r="N19" s="101"/>
    </row>
    <row r="20" spans="1:14" s="2" customFormat="1" ht="15.75">
      <c r="A20" s="109">
        <v>3</v>
      </c>
      <c r="B20" s="118" t="s">
        <v>11</v>
      </c>
      <c r="C20" s="7"/>
      <c r="D20" s="7"/>
      <c r="E20" s="105"/>
      <c r="F20" s="7"/>
      <c r="G20" s="7"/>
      <c r="H20" s="105"/>
      <c r="I20" s="124"/>
      <c r="J20" s="113"/>
      <c r="K20" s="108"/>
      <c r="M20" s="101"/>
      <c r="N20" s="101"/>
    </row>
    <row r="21" spans="1:14" s="2" customFormat="1" ht="25.5" customHeight="1">
      <c r="A21" s="102" t="s">
        <v>12</v>
      </c>
      <c r="B21" s="103" t="s">
        <v>28</v>
      </c>
      <c r="C21" s="104">
        <v>8275210</v>
      </c>
      <c r="D21" s="142">
        <v>2686162</v>
      </c>
      <c r="E21" s="142">
        <v>5589048</v>
      </c>
      <c r="F21" s="104">
        <v>8848936.20568</v>
      </c>
      <c r="G21" s="142">
        <v>2757254.74668</v>
      </c>
      <c r="H21" s="142">
        <v>6091681.459</v>
      </c>
      <c r="I21" s="106">
        <f>F21/C21</f>
        <v>1.069330712535392</v>
      </c>
      <c r="J21" s="107">
        <f>G21/D21</f>
        <v>1.0264662915639489</v>
      </c>
      <c r="K21" s="108">
        <f>H21/E21</f>
        <v>1.089931855836629</v>
      </c>
      <c r="M21" s="101"/>
      <c r="N21" s="101"/>
    </row>
    <row r="22" spans="1:14" s="2" customFormat="1" ht="15.75">
      <c r="A22" s="109"/>
      <c r="B22" s="110" t="s">
        <v>3</v>
      </c>
      <c r="C22" s="7"/>
      <c r="D22" s="7"/>
      <c r="E22" s="105"/>
      <c r="F22" s="7"/>
      <c r="G22" s="7"/>
      <c r="H22" s="105"/>
      <c r="I22" s="106"/>
      <c r="J22" s="107"/>
      <c r="K22" s="108"/>
      <c r="M22" s="101"/>
      <c r="N22" s="101"/>
    </row>
    <row r="23" spans="1:14" s="122" customFormat="1" ht="15.75">
      <c r="A23" s="119">
        <v>1</v>
      </c>
      <c r="B23" s="116" t="s">
        <v>40</v>
      </c>
      <c r="C23" s="125">
        <v>3669860</v>
      </c>
      <c r="D23" s="125">
        <v>550924</v>
      </c>
      <c r="E23" s="125">
        <v>3118936</v>
      </c>
      <c r="F23" s="125">
        <v>3692095</v>
      </c>
      <c r="G23" s="125">
        <v>531172</v>
      </c>
      <c r="H23" s="125">
        <v>3160923</v>
      </c>
      <c r="I23" s="123">
        <f>F23/C23</f>
        <v>1.0060588142326956</v>
      </c>
      <c r="J23" s="121">
        <f>G23/D23</f>
        <v>0.9641475049190088</v>
      </c>
      <c r="K23" s="126">
        <f>H23/E23</f>
        <v>1.0134619626693206</v>
      </c>
      <c r="M23" s="101"/>
      <c r="N23" s="101"/>
    </row>
    <row r="24" spans="1:14" s="129" customFormat="1" ht="15.75">
      <c r="A24" s="127">
        <v>2</v>
      </c>
      <c r="B24" s="128" t="s">
        <v>238</v>
      </c>
      <c r="C24" s="125">
        <v>39677</v>
      </c>
      <c r="D24" s="125">
        <v>39677</v>
      </c>
      <c r="E24" s="125">
        <v>0</v>
      </c>
      <c r="F24" s="125">
        <v>27554</v>
      </c>
      <c r="G24" s="125">
        <v>27554</v>
      </c>
      <c r="H24" s="125">
        <v>0</v>
      </c>
      <c r="I24" s="123">
        <f aca="true" t="shared" si="4" ref="I24:J26">F24/C24</f>
        <v>0.6944577463013837</v>
      </c>
      <c r="J24" s="121">
        <f t="shared" si="4"/>
        <v>0.6944577463013837</v>
      </c>
      <c r="K24" s="108"/>
      <c r="M24" s="101"/>
      <c r="N24" s="101"/>
    </row>
    <row r="25" spans="1:14" s="2" customFormat="1" ht="41.25" customHeight="1">
      <c r="A25" s="102" t="s">
        <v>13</v>
      </c>
      <c r="B25" s="130" t="s">
        <v>42</v>
      </c>
      <c r="C25" s="142">
        <v>5700</v>
      </c>
      <c r="D25" s="104">
        <v>5700</v>
      </c>
      <c r="E25" s="104">
        <v>0</v>
      </c>
      <c r="F25" s="142">
        <v>3045</v>
      </c>
      <c r="G25" s="104">
        <v>3045</v>
      </c>
      <c r="H25" s="104">
        <v>0</v>
      </c>
      <c r="I25" s="106">
        <f t="shared" si="4"/>
        <v>0.5342105263157895</v>
      </c>
      <c r="J25" s="107">
        <f t="shared" si="4"/>
        <v>0.5342105263157895</v>
      </c>
      <c r="K25" s="108"/>
      <c r="M25" s="101"/>
      <c r="N25" s="101"/>
    </row>
    <row r="26" spans="1:14" s="132" customFormat="1" ht="27" customHeight="1">
      <c r="A26" s="102" t="s">
        <v>16</v>
      </c>
      <c r="B26" s="130" t="s">
        <v>29</v>
      </c>
      <c r="C26" s="142">
        <v>1230</v>
      </c>
      <c r="D26" s="104">
        <v>1230</v>
      </c>
      <c r="E26" s="104">
        <v>0</v>
      </c>
      <c r="F26" s="142">
        <v>1230</v>
      </c>
      <c r="G26" s="104">
        <v>1230</v>
      </c>
      <c r="H26" s="104">
        <v>0</v>
      </c>
      <c r="I26" s="106">
        <f t="shared" si="4"/>
        <v>1</v>
      </c>
      <c r="J26" s="107">
        <f t="shared" si="4"/>
        <v>1</v>
      </c>
      <c r="K26" s="108"/>
      <c r="M26" s="101"/>
      <c r="N26" s="101"/>
    </row>
    <row r="27" spans="1:14" s="132" customFormat="1" ht="27.75" customHeight="1">
      <c r="A27" s="102" t="s">
        <v>17</v>
      </c>
      <c r="B27" s="130" t="s">
        <v>20</v>
      </c>
      <c r="C27" s="142">
        <v>225555</v>
      </c>
      <c r="D27" s="104">
        <v>70531</v>
      </c>
      <c r="E27" s="104">
        <v>155024</v>
      </c>
      <c r="F27" s="142">
        <v>0</v>
      </c>
      <c r="G27" s="104">
        <v>0</v>
      </c>
      <c r="H27" s="104">
        <v>0</v>
      </c>
      <c r="I27" s="106">
        <f>F27/C27</f>
        <v>0</v>
      </c>
      <c r="J27" s="107"/>
      <c r="K27" s="108"/>
      <c r="M27" s="101"/>
      <c r="N27" s="101"/>
    </row>
    <row r="28" spans="1:14" s="132" customFormat="1" ht="15.75">
      <c r="A28" s="102" t="s">
        <v>19</v>
      </c>
      <c r="B28" s="133" t="s">
        <v>18</v>
      </c>
      <c r="C28" s="142"/>
      <c r="D28" s="104"/>
      <c r="E28" s="104"/>
      <c r="F28" s="131"/>
      <c r="G28" s="131"/>
      <c r="H28" s="105"/>
      <c r="I28" s="106"/>
      <c r="J28" s="107"/>
      <c r="K28" s="108"/>
      <c r="M28" s="101"/>
      <c r="N28" s="101"/>
    </row>
    <row r="29" spans="1:14" s="2" customFormat="1" ht="31.5">
      <c r="A29" s="102" t="s">
        <v>1</v>
      </c>
      <c r="B29" s="130" t="s">
        <v>43</v>
      </c>
      <c r="C29" s="134">
        <v>1444558</v>
      </c>
      <c r="D29" s="134">
        <v>1253170</v>
      </c>
      <c r="E29" s="134">
        <v>191388</v>
      </c>
      <c r="F29" s="134">
        <v>1187147.7943199999</v>
      </c>
      <c r="G29" s="134">
        <v>949555.25332</v>
      </c>
      <c r="H29" s="134">
        <v>237592.541</v>
      </c>
      <c r="I29" s="106">
        <f>F29/C29</f>
        <v>0.8218069432449233</v>
      </c>
      <c r="J29" s="107">
        <f>G29/D29</f>
        <v>0.7577226180965073</v>
      </c>
      <c r="K29" s="108">
        <f>H29/E29</f>
        <v>1.2414181714632055</v>
      </c>
      <c r="M29" s="101"/>
      <c r="N29" s="101"/>
    </row>
    <row r="30" spans="1:14" s="122" customFormat="1" ht="24" customHeight="1">
      <c r="A30" s="135" t="s">
        <v>2</v>
      </c>
      <c r="B30" s="136" t="s">
        <v>239</v>
      </c>
      <c r="C30" s="137">
        <v>0</v>
      </c>
      <c r="D30" s="137">
        <v>0</v>
      </c>
      <c r="E30" s="137">
        <v>0</v>
      </c>
      <c r="F30" s="137">
        <v>18150.25332</v>
      </c>
      <c r="G30" s="137">
        <v>5315.25332</v>
      </c>
      <c r="H30" s="137">
        <v>12835</v>
      </c>
      <c r="I30" s="124"/>
      <c r="J30" s="113"/>
      <c r="K30" s="114"/>
      <c r="M30" s="101"/>
      <c r="N30" s="101"/>
    </row>
    <row r="31" spans="1:14" s="122" customFormat="1" ht="31.5">
      <c r="A31" s="135" t="s">
        <v>12</v>
      </c>
      <c r="B31" s="136" t="s">
        <v>206</v>
      </c>
      <c r="C31" s="137">
        <v>1444558</v>
      </c>
      <c r="D31" s="138">
        <v>1253170</v>
      </c>
      <c r="E31" s="138">
        <v>191388</v>
      </c>
      <c r="F31" s="137">
        <v>1168997.541</v>
      </c>
      <c r="G31" s="138">
        <v>944240</v>
      </c>
      <c r="H31" s="138">
        <v>224757.541</v>
      </c>
      <c r="I31" s="124">
        <f>F31/C31</f>
        <v>0.8092423710228319</v>
      </c>
      <c r="J31" s="139">
        <f>G31/D31</f>
        <v>0.753481171748446</v>
      </c>
      <c r="K31" s="114">
        <f>H31/E31</f>
        <v>1.1743554507074634</v>
      </c>
      <c r="M31" s="101"/>
      <c r="N31" s="101"/>
    </row>
    <row r="32" spans="1:14" s="2" customFormat="1" ht="31.5">
      <c r="A32" s="102" t="s">
        <v>22</v>
      </c>
      <c r="B32" s="103" t="s">
        <v>45</v>
      </c>
      <c r="C32" s="131">
        <v>0</v>
      </c>
      <c r="D32" s="131">
        <v>0</v>
      </c>
      <c r="E32" s="131">
        <v>0</v>
      </c>
      <c r="F32" s="131">
        <v>7453759</v>
      </c>
      <c r="G32" s="131">
        <v>4931710</v>
      </c>
      <c r="H32" s="131">
        <v>2522049</v>
      </c>
      <c r="I32" s="124"/>
      <c r="J32" s="139"/>
      <c r="K32" s="114"/>
      <c r="M32" s="101"/>
      <c r="N32" s="101"/>
    </row>
    <row r="33" spans="1:14" s="122" customFormat="1" ht="31.5">
      <c r="A33" s="102" t="s">
        <v>23</v>
      </c>
      <c r="B33" s="103" t="s">
        <v>240</v>
      </c>
      <c r="C33" s="131">
        <v>0</v>
      </c>
      <c r="D33" s="131">
        <v>0</v>
      </c>
      <c r="E33" s="131">
        <v>0</v>
      </c>
      <c r="F33" s="131">
        <v>8219665</v>
      </c>
      <c r="G33" s="131">
        <v>4949591</v>
      </c>
      <c r="H33" s="131">
        <v>3270074</v>
      </c>
      <c r="I33" s="124"/>
      <c r="J33" s="139"/>
      <c r="K33" s="114"/>
      <c r="M33" s="101"/>
      <c r="N33" s="101"/>
    </row>
    <row r="34" spans="1:14" s="122" customFormat="1" ht="29.25" customHeight="1">
      <c r="A34" s="102" t="s">
        <v>65</v>
      </c>
      <c r="B34" s="103" t="s">
        <v>241</v>
      </c>
      <c r="C34" s="131">
        <v>0</v>
      </c>
      <c r="D34" s="131">
        <v>0</v>
      </c>
      <c r="E34" s="131">
        <v>0</v>
      </c>
      <c r="F34" s="131">
        <v>444704</v>
      </c>
      <c r="G34" s="131">
        <v>416905</v>
      </c>
      <c r="H34" s="131">
        <v>27799</v>
      </c>
      <c r="I34" s="124"/>
      <c r="J34" s="139"/>
      <c r="K34" s="114"/>
      <c r="M34" s="101"/>
      <c r="N34" s="101"/>
    </row>
    <row r="35" spans="1:13" ht="31.5">
      <c r="A35" s="102" t="s">
        <v>90</v>
      </c>
      <c r="B35" s="103" t="s">
        <v>116</v>
      </c>
      <c r="C35" s="131">
        <v>0</v>
      </c>
      <c r="D35" s="131">
        <v>0</v>
      </c>
      <c r="E35" s="131">
        <v>0</v>
      </c>
      <c r="F35" s="131">
        <v>2000</v>
      </c>
      <c r="G35" s="131">
        <v>2000</v>
      </c>
      <c r="H35" s="131">
        <v>0</v>
      </c>
      <c r="I35" s="124"/>
      <c r="J35" s="139"/>
      <c r="K35" s="114"/>
      <c r="M35" s="101"/>
    </row>
    <row r="36" spans="1:13" ht="24" customHeight="1">
      <c r="A36" s="145" t="s">
        <v>74</v>
      </c>
      <c r="B36" s="146" t="s">
        <v>195</v>
      </c>
      <c r="C36" s="143">
        <v>79650</v>
      </c>
      <c r="D36" s="143">
        <v>43800</v>
      </c>
      <c r="E36" s="143">
        <v>35850</v>
      </c>
      <c r="F36" s="143">
        <v>164332.78827</v>
      </c>
      <c r="G36" s="143">
        <v>43800</v>
      </c>
      <c r="H36" s="143">
        <v>120532.78826999999</v>
      </c>
      <c r="I36" s="140">
        <f>F36/C36</f>
        <v>2.0631862934086627</v>
      </c>
      <c r="J36" s="147">
        <f>G36/D36</f>
        <v>1</v>
      </c>
      <c r="K36" s="141">
        <f>H36/E36</f>
        <v>3.3621419322175727</v>
      </c>
      <c r="M36" s="101"/>
    </row>
  </sheetData>
  <sheetProtection/>
  <mergeCells count="10">
    <mergeCell ref="I1:K1"/>
    <mergeCell ref="A2:K2"/>
    <mergeCell ref="A3:K3"/>
    <mergeCell ref="A6:A7"/>
    <mergeCell ref="B6:B7"/>
    <mergeCell ref="C6:C7"/>
    <mergeCell ref="D6:E6"/>
    <mergeCell ref="F6:F7"/>
    <mergeCell ref="G6:H6"/>
    <mergeCell ref="I6:K6"/>
  </mergeCells>
  <printOptions horizontalCentered="1"/>
  <pageMargins left="0.45" right="0.2" top="0.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54"/>
  <sheetViews>
    <sheetView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G9" sqref="G9"/>
    </sheetView>
  </sheetViews>
  <sheetFormatPr defaultColWidth="9.140625" defaultRowHeight="15"/>
  <cols>
    <col min="1" max="1" width="5.00390625" style="9" customWidth="1"/>
    <col min="2" max="2" width="51.7109375" style="9" customWidth="1"/>
    <col min="3" max="4" width="12.28125" style="9" customWidth="1"/>
    <col min="5" max="5" width="9.8515625" style="9" bestFit="1" customWidth="1"/>
    <col min="6" max="6" width="9.140625" style="9" customWidth="1"/>
    <col min="7" max="7" width="11.57421875" style="9" customWidth="1"/>
    <col min="8" max="16384" width="9.140625" style="9" customWidth="1"/>
  </cols>
  <sheetData>
    <row r="1" spans="2:5" ht="16.5">
      <c r="B1" s="90"/>
      <c r="C1" s="296" t="s">
        <v>243</v>
      </c>
      <c r="D1" s="296"/>
      <c r="E1" s="296"/>
    </row>
    <row r="2" spans="1:5" ht="30" customHeight="1">
      <c r="A2" s="310" t="s">
        <v>255</v>
      </c>
      <c r="B2" s="310"/>
      <c r="C2" s="310"/>
      <c r="D2" s="310"/>
      <c r="E2" s="310"/>
    </row>
    <row r="3" spans="1:6" ht="26.25" customHeight="1">
      <c r="A3" s="291" t="str">
        <f>'CK62'!A3:E3</f>
        <v>(Kèm theo Công văn số 5143 /STC-QLNS ngày 27/12/2022 của Sở Tài chính Hải Dương)</v>
      </c>
      <c r="B3" s="291"/>
      <c r="C3" s="291"/>
      <c r="D3" s="291"/>
      <c r="E3" s="291"/>
      <c r="F3" s="39"/>
    </row>
    <row r="4" spans="1:4" ht="17.25" customHeight="1">
      <c r="A4" s="12"/>
      <c r="B4" s="12"/>
      <c r="C4" s="12"/>
      <c r="D4" s="148"/>
    </row>
    <row r="5" spans="3:5" ht="16.5">
      <c r="C5" s="149"/>
      <c r="D5" s="311" t="s">
        <v>24</v>
      </c>
      <c r="E5" s="311"/>
    </row>
    <row r="6" spans="1:5" s="150" customFormat="1" ht="25.5" customHeight="1">
      <c r="A6" s="312" t="s">
        <v>32</v>
      </c>
      <c r="B6" s="312" t="s">
        <v>57</v>
      </c>
      <c r="C6" s="314" t="s">
        <v>36</v>
      </c>
      <c r="D6" s="314" t="s">
        <v>33</v>
      </c>
      <c r="E6" s="315" t="s">
        <v>37</v>
      </c>
    </row>
    <row r="7" spans="1:5" s="150" customFormat="1" ht="24" customHeight="1">
      <c r="A7" s="313"/>
      <c r="B7" s="313"/>
      <c r="C7" s="314"/>
      <c r="D7" s="314"/>
      <c r="E7" s="316"/>
    </row>
    <row r="8" spans="1:5" s="153" customFormat="1" ht="24.75" customHeight="1">
      <c r="A8" s="151" t="s">
        <v>0</v>
      </c>
      <c r="B8" s="151" t="s">
        <v>1</v>
      </c>
      <c r="C8" s="152">
        <v>1</v>
      </c>
      <c r="D8" s="152">
        <v>2</v>
      </c>
      <c r="E8" s="152" t="s">
        <v>38</v>
      </c>
    </row>
    <row r="9" spans="1:7" s="62" customFormat="1" ht="30" customHeight="1">
      <c r="A9" s="154"/>
      <c r="B9" s="154" t="s">
        <v>54</v>
      </c>
      <c r="C9" s="155">
        <v>3688387</v>
      </c>
      <c r="D9" s="155">
        <v>15064976.999999998</v>
      </c>
      <c r="E9" s="156">
        <v>4.084435011835796</v>
      </c>
      <c r="G9" s="157"/>
    </row>
    <row r="10" spans="1:7" s="62" customFormat="1" ht="41.25" customHeight="1">
      <c r="A10" s="158" t="s">
        <v>0</v>
      </c>
      <c r="B10" s="103" t="s">
        <v>244</v>
      </c>
      <c r="C10" s="159">
        <v>0</v>
      </c>
      <c r="D10" s="159">
        <v>4949591</v>
      </c>
      <c r="E10" s="156"/>
      <c r="G10" s="157"/>
    </row>
    <row r="11" spans="1:7" s="62" customFormat="1" ht="28.5" customHeight="1">
      <c r="A11" s="158" t="s">
        <v>1</v>
      </c>
      <c r="B11" s="103" t="s">
        <v>245</v>
      </c>
      <c r="C11" s="160">
        <f>C13+C28+C42+C43+C44+C45</f>
        <v>3644587</v>
      </c>
      <c r="D11" s="160">
        <f>D13+D28+D42+D43+D44+D45</f>
        <v>3771415.74668</v>
      </c>
      <c r="E11" s="156">
        <f>D11/C11</f>
        <v>1.0347992095345782</v>
      </c>
      <c r="F11" s="157"/>
      <c r="G11" s="157"/>
    </row>
    <row r="12" spans="1:5" s="62" customFormat="1" ht="23.25" customHeight="1">
      <c r="A12" s="158"/>
      <c r="B12" s="103" t="s">
        <v>3</v>
      </c>
      <c r="C12" s="131"/>
      <c r="D12" s="131"/>
      <c r="E12" s="156"/>
    </row>
    <row r="13" spans="1:5" s="62" customFormat="1" ht="28.5" customHeight="1">
      <c r="A13" s="158" t="s">
        <v>2</v>
      </c>
      <c r="B13" s="103" t="s">
        <v>26</v>
      </c>
      <c r="C13" s="131">
        <v>880964</v>
      </c>
      <c r="D13" s="131">
        <v>1009886</v>
      </c>
      <c r="E13" s="156">
        <f>D13/C13</f>
        <v>1.1463419617600719</v>
      </c>
    </row>
    <row r="14" spans="1:5" s="62" customFormat="1" ht="24" customHeight="1">
      <c r="A14" s="161">
        <v>1</v>
      </c>
      <c r="B14" s="118" t="s">
        <v>56</v>
      </c>
      <c r="C14" s="7">
        <v>880964</v>
      </c>
      <c r="D14" s="7">
        <v>1009886</v>
      </c>
      <c r="E14" s="163">
        <f>D14/C14</f>
        <v>1.1463419617600719</v>
      </c>
    </row>
    <row r="15" spans="1:5" s="62" customFormat="1" ht="15.75">
      <c r="A15" s="161"/>
      <c r="B15" s="117" t="s">
        <v>3</v>
      </c>
      <c r="C15" s="131"/>
      <c r="D15" s="131"/>
      <c r="E15" s="156"/>
    </row>
    <row r="16" spans="1:5" s="62" customFormat="1" ht="21" customHeight="1">
      <c r="A16" s="161" t="s">
        <v>6</v>
      </c>
      <c r="B16" s="118" t="s">
        <v>40</v>
      </c>
      <c r="C16" s="162">
        <v>0</v>
      </c>
      <c r="D16" s="162">
        <v>23062</v>
      </c>
      <c r="E16" s="156"/>
    </row>
    <row r="17" spans="1:5" s="62" customFormat="1" ht="21" customHeight="1">
      <c r="A17" s="161" t="s">
        <v>7</v>
      </c>
      <c r="B17" s="118" t="s">
        <v>41</v>
      </c>
      <c r="C17" s="162">
        <v>0</v>
      </c>
      <c r="D17" s="162">
        <v>490</v>
      </c>
      <c r="E17" s="156"/>
    </row>
    <row r="18" spans="1:5" s="62" customFormat="1" ht="21" customHeight="1">
      <c r="A18" s="161" t="s">
        <v>9</v>
      </c>
      <c r="B18" s="118" t="s">
        <v>103</v>
      </c>
      <c r="C18" s="162">
        <v>0</v>
      </c>
      <c r="D18" s="162">
        <v>226846</v>
      </c>
      <c r="E18" s="156"/>
    </row>
    <row r="19" spans="1:5" s="62" customFormat="1" ht="21" customHeight="1">
      <c r="A19" s="161" t="s">
        <v>246</v>
      </c>
      <c r="B19" s="118" t="s">
        <v>104</v>
      </c>
      <c r="C19" s="162">
        <v>0</v>
      </c>
      <c r="D19" s="162">
        <v>48348</v>
      </c>
      <c r="E19" s="156"/>
    </row>
    <row r="20" spans="1:5" s="62" customFormat="1" ht="21" customHeight="1">
      <c r="A20" s="161" t="s">
        <v>247</v>
      </c>
      <c r="B20" s="118" t="s">
        <v>105</v>
      </c>
      <c r="C20" s="162">
        <v>0</v>
      </c>
      <c r="D20" s="162">
        <v>0</v>
      </c>
      <c r="E20" s="156"/>
    </row>
    <row r="21" spans="1:5" s="62" customFormat="1" ht="21" customHeight="1">
      <c r="A21" s="161" t="s">
        <v>248</v>
      </c>
      <c r="B21" s="118" t="s">
        <v>106</v>
      </c>
      <c r="C21" s="162">
        <v>0</v>
      </c>
      <c r="D21" s="162">
        <v>0</v>
      </c>
      <c r="E21" s="156"/>
    </row>
    <row r="22" spans="1:5" s="62" customFormat="1" ht="21" customHeight="1">
      <c r="A22" s="161" t="s">
        <v>249</v>
      </c>
      <c r="B22" s="118" t="s">
        <v>107</v>
      </c>
      <c r="C22" s="162">
        <v>0</v>
      </c>
      <c r="D22" s="162">
        <v>0</v>
      </c>
      <c r="E22" s="156"/>
    </row>
    <row r="23" spans="1:5" s="62" customFormat="1" ht="21" customHeight="1">
      <c r="A23" s="161" t="s">
        <v>250</v>
      </c>
      <c r="B23" s="118" t="s">
        <v>10</v>
      </c>
      <c r="C23" s="162">
        <v>0</v>
      </c>
      <c r="D23" s="162">
        <v>488347</v>
      </c>
      <c r="E23" s="156"/>
    </row>
    <row r="24" spans="1:5" s="62" customFormat="1" ht="33.75" customHeight="1">
      <c r="A24" s="161" t="s">
        <v>251</v>
      </c>
      <c r="B24" s="118" t="s">
        <v>108</v>
      </c>
      <c r="C24" s="162">
        <v>0</v>
      </c>
      <c r="D24" s="162">
        <v>52680</v>
      </c>
      <c r="E24" s="156"/>
    </row>
    <row r="25" spans="1:5" s="62" customFormat="1" ht="21" customHeight="1">
      <c r="A25" s="161" t="s">
        <v>252</v>
      </c>
      <c r="B25" s="118" t="s">
        <v>109</v>
      </c>
      <c r="C25" s="162">
        <v>0</v>
      </c>
      <c r="D25" s="162">
        <v>0</v>
      </c>
      <c r="E25" s="156"/>
    </row>
    <row r="26" spans="1:5" s="1" customFormat="1" ht="72.75" customHeight="1">
      <c r="A26" s="161">
        <v>2</v>
      </c>
      <c r="B26" s="118" t="s">
        <v>237</v>
      </c>
      <c r="C26" s="7"/>
      <c r="D26" s="7"/>
      <c r="E26" s="156"/>
    </row>
    <row r="27" spans="1:5" s="1" customFormat="1" ht="26.25" customHeight="1">
      <c r="A27" s="161">
        <v>3</v>
      </c>
      <c r="B27" s="118" t="s">
        <v>11</v>
      </c>
      <c r="C27" s="7">
        <v>0</v>
      </c>
      <c r="D27" s="7">
        <v>0</v>
      </c>
      <c r="E27" s="163"/>
    </row>
    <row r="28" spans="1:5" s="62" customFormat="1" ht="26.25" customHeight="1">
      <c r="A28" s="133" t="s">
        <v>12</v>
      </c>
      <c r="B28" s="130" t="s">
        <v>28</v>
      </c>
      <c r="C28" s="131">
        <v>2686162</v>
      </c>
      <c r="D28" s="131">
        <v>2757254.74668</v>
      </c>
      <c r="E28" s="156">
        <f>D28/C28</f>
        <v>1.0264662915639489</v>
      </c>
    </row>
    <row r="29" spans="1:5" s="62" customFormat="1" ht="18.75" customHeight="1">
      <c r="A29" s="161"/>
      <c r="B29" s="117" t="s">
        <v>3</v>
      </c>
      <c r="C29" s="131"/>
      <c r="D29" s="131"/>
      <c r="E29" s="156"/>
    </row>
    <row r="30" spans="1:5" s="62" customFormat="1" ht="22.5" customHeight="1">
      <c r="A30" s="161">
        <v>1</v>
      </c>
      <c r="B30" s="118" t="s">
        <v>40</v>
      </c>
      <c r="C30" s="7">
        <v>550924</v>
      </c>
      <c r="D30" s="7">
        <v>531172</v>
      </c>
      <c r="E30" s="163">
        <f aca="true" t="shared" si="0" ref="E30:E38">D30/C30</f>
        <v>0.9641475049190088</v>
      </c>
    </row>
    <row r="31" spans="1:5" s="1" customFormat="1" ht="22.5" customHeight="1">
      <c r="A31" s="161">
        <f>A30+1</f>
        <v>2</v>
      </c>
      <c r="B31" s="118" t="s">
        <v>41</v>
      </c>
      <c r="C31" s="7">
        <v>39677</v>
      </c>
      <c r="D31" s="7">
        <v>27554</v>
      </c>
      <c r="E31" s="163">
        <f t="shared" si="0"/>
        <v>0.6944577463013837</v>
      </c>
    </row>
    <row r="32" spans="1:5" s="1" customFormat="1" ht="22.5" customHeight="1">
      <c r="A32" s="161">
        <f aca="true" t="shared" si="1" ref="A32:A41">A31+1</f>
        <v>3</v>
      </c>
      <c r="B32" s="118" t="s">
        <v>103</v>
      </c>
      <c r="C32" s="7">
        <v>745984</v>
      </c>
      <c r="D32" s="7">
        <v>928797</v>
      </c>
      <c r="E32" s="163">
        <f t="shared" si="0"/>
        <v>1.2450628967913522</v>
      </c>
    </row>
    <row r="33" spans="1:5" s="1" customFormat="1" ht="22.5" customHeight="1">
      <c r="A33" s="161">
        <f t="shared" si="1"/>
        <v>4</v>
      </c>
      <c r="B33" s="118" t="s">
        <v>115</v>
      </c>
      <c r="C33" s="7">
        <v>52089</v>
      </c>
      <c r="D33" s="7">
        <v>48389</v>
      </c>
      <c r="E33" s="163">
        <f t="shared" si="0"/>
        <v>0.9289677283111597</v>
      </c>
    </row>
    <row r="34" spans="1:5" s="1" customFormat="1" ht="22.5" customHeight="1">
      <c r="A34" s="161">
        <f t="shared" si="1"/>
        <v>5</v>
      </c>
      <c r="B34" s="118" t="s">
        <v>105</v>
      </c>
      <c r="C34" s="7">
        <v>20005</v>
      </c>
      <c r="D34" s="7">
        <v>22343</v>
      </c>
      <c r="E34" s="163">
        <f t="shared" si="0"/>
        <v>1.116870782304424</v>
      </c>
    </row>
    <row r="35" spans="1:5" s="1" customFormat="1" ht="22.5" customHeight="1">
      <c r="A35" s="161">
        <f t="shared" si="1"/>
        <v>6</v>
      </c>
      <c r="B35" s="118" t="s">
        <v>107</v>
      </c>
      <c r="C35" s="7">
        <v>8331</v>
      </c>
      <c r="D35" s="7">
        <v>10540</v>
      </c>
      <c r="E35" s="163">
        <f t="shared" si="0"/>
        <v>1.2651542431880927</v>
      </c>
    </row>
    <row r="36" spans="1:5" s="1" customFormat="1" ht="22.5" customHeight="1">
      <c r="A36" s="161">
        <f t="shared" si="1"/>
        <v>7</v>
      </c>
      <c r="B36" s="118" t="s">
        <v>10</v>
      </c>
      <c r="C36" s="7">
        <v>538901</v>
      </c>
      <c r="D36" s="7">
        <v>488633.74668</v>
      </c>
      <c r="E36" s="163">
        <f t="shared" si="0"/>
        <v>0.9067226571856426</v>
      </c>
    </row>
    <row r="37" spans="1:5" s="1" customFormat="1" ht="39" customHeight="1">
      <c r="A37" s="161">
        <f t="shared" si="1"/>
        <v>8</v>
      </c>
      <c r="B37" s="118" t="s">
        <v>108</v>
      </c>
      <c r="C37" s="7">
        <v>450017</v>
      </c>
      <c r="D37" s="7">
        <v>413841</v>
      </c>
      <c r="E37" s="163">
        <f t="shared" si="0"/>
        <v>0.919611925771693</v>
      </c>
    </row>
    <row r="38" spans="1:5" s="1" customFormat="1" ht="22.5" customHeight="1">
      <c r="A38" s="161">
        <f t="shared" si="1"/>
        <v>9</v>
      </c>
      <c r="B38" s="118" t="s">
        <v>109</v>
      </c>
      <c r="C38" s="7">
        <v>208226</v>
      </c>
      <c r="D38" s="7">
        <v>203744</v>
      </c>
      <c r="E38" s="163">
        <f t="shared" si="0"/>
        <v>0.9784753104799593</v>
      </c>
    </row>
    <row r="39" spans="1:5" s="1" customFormat="1" ht="22.5" customHeight="1">
      <c r="A39" s="161">
        <f t="shared" si="1"/>
        <v>10</v>
      </c>
      <c r="B39" s="118" t="s">
        <v>14</v>
      </c>
      <c r="C39" s="7">
        <v>50623</v>
      </c>
      <c r="D39" s="7">
        <v>55980</v>
      </c>
      <c r="E39" s="163">
        <f aca="true" t="shared" si="2" ref="E39:E44">D39/C39</f>
        <v>1.105821464551686</v>
      </c>
    </row>
    <row r="40" spans="1:5" s="1" customFormat="1" ht="22.5" customHeight="1">
      <c r="A40" s="161">
        <f t="shared" si="1"/>
        <v>11</v>
      </c>
      <c r="B40" s="118" t="s">
        <v>8</v>
      </c>
      <c r="C40" s="7">
        <v>17155</v>
      </c>
      <c r="D40" s="7">
        <v>21563</v>
      </c>
      <c r="E40" s="163">
        <f t="shared" si="2"/>
        <v>1.2569513261439813</v>
      </c>
    </row>
    <row r="41" spans="1:5" s="1" customFormat="1" ht="22.5" customHeight="1">
      <c r="A41" s="161">
        <f t="shared" si="1"/>
        <v>12</v>
      </c>
      <c r="B41" s="118" t="s">
        <v>15</v>
      </c>
      <c r="C41" s="7">
        <v>4230</v>
      </c>
      <c r="D41" s="7">
        <v>4698</v>
      </c>
      <c r="E41" s="163">
        <f t="shared" si="2"/>
        <v>1.1106382978723404</v>
      </c>
    </row>
    <row r="42" spans="1:5" s="62" customFormat="1" ht="38.25" customHeight="1">
      <c r="A42" s="133" t="s">
        <v>13</v>
      </c>
      <c r="B42" s="130" t="s">
        <v>42</v>
      </c>
      <c r="C42" s="104">
        <v>5700</v>
      </c>
      <c r="D42" s="104">
        <v>3045</v>
      </c>
      <c r="E42" s="156">
        <f t="shared" si="2"/>
        <v>0.5342105263157895</v>
      </c>
    </row>
    <row r="43" spans="1:5" s="62" customFormat="1" ht="30" customHeight="1">
      <c r="A43" s="133" t="s">
        <v>16</v>
      </c>
      <c r="B43" s="130" t="s">
        <v>29</v>
      </c>
      <c r="C43" s="104">
        <v>1230</v>
      </c>
      <c r="D43" s="104">
        <v>1230</v>
      </c>
      <c r="E43" s="156">
        <f t="shared" si="2"/>
        <v>1</v>
      </c>
    </row>
    <row r="44" spans="1:5" s="62" customFormat="1" ht="30" customHeight="1">
      <c r="A44" s="133" t="s">
        <v>17</v>
      </c>
      <c r="B44" s="130" t="s">
        <v>253</v>
      </c>
      <c r="C44" s="104">
        <v>70531</v>
      </c>
      <c r="D44" s="104">
        <v>0</v>
      </c>
      <c r="E44" s="156">
        <f t="shared" si="2"/>
        <v>0</v>
      </c>
    </row>
    <row r="45" spans="1:5" s="62" customFormat="1" ht="30" customHeight="1">
      <c r="A45" s="133" t="s">
        <v>19</v>
      </c>
      <c r="B45" s="130" t="s">
        <v>254</v>
      </c>
      <c r="C45" s="104">
        <v>0</v>
      </c>
      <c r="D45" s="104">
        <v>0</v>
      </c>
      <c r="E45" s="156"/>
    </row>
    <row r="46" spans="1:5" s="62" customFormat="1" ht="30" customHeight="1">
      <c r="A46" s="133" t="s">
        <v>22</v>
      </c>
      <c r="B46" s="130" t="s">
        <v>45</v>
      </c>
      <c r="C46" s="131">
        <v>0</v>
      </c>
      <c r="D46" s="131">
        <v>4931710</v>
      </c>
      <c r="E46" s="156"/>
    </row>
    <row r="47" spans="1:5" s="62" customFormat="1" ht="30" customHeight="1">
      <c r="A47" s="167" t="s">
        <v>23</v>
      </c>
      <c r="B47" s="130" t="s">
        <v>122</v>
      </c>
      <c r="C47" s="144">
        <v>0</v>
      </c>
      <c r="D47" s="144">
        <v>949555.25332</v>
      </c>
      <c r="E47" s="156"/>
    </row>
    <row r="48" spans="1:5" s="62" customFormat="1" ht="30" customHeight="1">
      <c r="A48" s="167" t="s">
        <v>65</v>
      </c>
      <c r="B48" s="130" t="s">
        <v>111</v>
      </c>
      <c r="C48" s="144">
        <v>0</v>
      </c>
      <c r="D48" s="144">
        <v>416905</v>
      </c>
      <c r="E48" s="156"/>
    </row>
    <row r="49" spans="1:5" s="62" customFormat="1" ht="30" customHeight="1">
      <c r="A49" s="167" t="s">
        <v>90</v>
      </c>
      <c r="B49" s="130" t="s">
        <v>116</v>
      </c>
      <c r="C49" s="144">
        <v>0</v>
      </c>
      <c r="D49" s="144">
        <v>2000</v>
      </c>
      <c r="E49" s="156"/>
    </row>
    <row r="50" spans="1:5" s="62" customFormat="1" ht="30" customHeight="1">
      <c r="A50" s="168" t="s">
        <v>74</v>
      </c>
      <c r="B50" s="169" t="s">
        <v>194</v>
      </c>
      <c r="C50" s="143">
        <v>43800</v>
      </c>
      <c r="D50" s="143">
        <v>43800</v>
      </c>
      <c r="E50" s="164">
        <f>D50/C50</f>
        <v>1</v>
      </c>
    </row>
    <row r="51" ht="17.25">
      <c r="A51" s="165"/>
    </row>
    <row r="52" ht="16.5">
      <c r="A52" s="39"/>
    </row>
    <row r="53" ht="16.5">
      <c r="A53" s="39"/>
    </row>
    <row r="54" ht="16.5">
      <c r="A54" s="166"/>
    </row>
  </sheetData>
  <sheetProtection/>
  <mergeCells count="9">
    <mergeCell ref="C1:E1"/>
    <mergeCell ref="A2:E2"/>
    <mergeCell ref="A3:E3"/>
    <mergeCell ref="D5:E5"/>
    <mergeCell ref="A6:A7"/>
    <mergeCell ref="B6:B7"/>
    <mergeCell ref="C6:C7"/>
    <mergeCell ref="D6:D7"/>
    <mergeCell ref="E6:E7"/>
  </mergeCells>
  <printOptions horizontalCentered="1"/>
  <pageMargins left="0.7" right="0.2" top="0.5" bottom="0.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08"/>
  <sheetViews>
    <sheetView zoomScale="110" zoomScaleNormal="110" zoomScalePageLayoutView="0" workbookViewId="0" topLeftCell="A4">
      <selection activeCell="F15" sqref="F15"/>
    </sheetView>
  </sheetViews>
  <sheetFormatPr defaultColWidth="9.140625" defaultRowHeight="15"/>
  <cols>
    <col min="1" max="1" width="3.57421875" style="173" customWidth="1"/>
    <col min="2" max="2" width="22.28125" style="170" customWidth="1"/>
    <col min="3" max="3" width="9.57421875" style="172" customWidth="1"/>
    <col min="4" max="4" width="9.140625" style="171" customWidth="1"/>
    <col min="5" max="5" width="9.140625" style="172" customWidth="1"/>
    <col min="6" max="6" width="9.57421875" style="172" customWidth="1"/>
    <col min="7" max="7" width="9.421875" style="172" customWidth="1"/>
    <col min="8" max="8" width="9.8515625" style="171" customWidth="1"/>
    <col min="9" max="9" width="8.28125" style="172" customWidth="1"/>
    <col min="10" max="10" width="6.57421875" style="172" customWidth="1"/>
    <col min="11" max="11" width="7.28125" style="171" customWidth="1"/>
    <col min="12" max="12" width="6.140625" style="171" customWidth="1"/>
    <col min="13" max="13" width="7.7109375" style="171" customWidth="1"/>
    <col min="14" max="14" width="9.7109375" style="172" customWidth="1"/>
    <col min="15" max="16" width="6.28125" style="172" customWidth="1"/>
    <col min="17" max="17" width="8.00390625" style="172" customWidth="1"/>
    <col min="18" max="16384" width="9.140625" style="172" customWidth="1"/>
  </cols>
  <sheetData>
    <row r="1" spans="1:17" ht="16.5">
      <c r="A1" s="241"/>
      <c r="N1" s="318" t="s">
        <v>256</v>
      </c>
      <c r="O1" s="318"/>
      <c r="P1" s="318"/>
      <c r="Q1" s="318"/>
    </row>
    <row r="2" spans="1:2" ht="15.75">
      <c r="A2" s="242"/>
      <c r="B2" s="172"/>
    </row>
    <row r="3" spans="1:17" ht="16.5">
      <c r="A3" s="319" t="s">
        <v>281</v>
      </c>
      <c r="B3" s="319"/>
      <c r="C3" s="319"/>
      <c r="D3" s="319"/>
      <c r="E3" s="319"/>
      <c r="F3" s="319"/>
      <c r="G3" s="319"/>
      <c r="H3" s="319"/>
      <c r="I3" s="319"/>
      <c r="J3" s="319"/>
      <c r="K3" s="319"/>
      <c r="L3" s="319"/>
      <c r="M3" s="319"/>
      <c r="N3" s="319"/>
      <c r="O3" s="319"/>
      <c r="P3" s="319"/>
      <c r="Q3" s="319"/>
    </row>
    <row r="4" spans="1:17" ht="16.5">
      <c r="A4" s="320" t="str">
        <f>'CK62'!A3:E3</f>
        <v>(Kèm theo Công văn số 5143 /STC-QLNS ngày 27/12/2022 của Sở Tài chính Hải Dương)</v>
      </c>
      <c r="B4" s="320"/>
      <c r="C4" s="320"/>
      <c r="D4" s="320"/>
      <c r="E4" s="320"/>
      <c r="F4" s="320"/>
      <c r="G4" s="320"/>
      <c r="H4" s="320"/>
      <c r="I4" s="320"/>
      <c r="J4" s="320"/>
      <c r="K4" s="320"/>
      <c r="L4" s="320"/>
      <c r="M4" s="320"/>
      <c r="N4" s="320"/>
      <c r="O4" s="320"/>
      <c r="P4" s="320"/>
      <c r="Q4" s="320"/>
    </row>
    <row r="5" spans="2:16" ht="15">
      <c r="B5" s="172"/>
      <c r="P5" s="243" t="s">
        <v>35</v>
      </c>
    </row>
    <row r="6" spans="1:17" s="174" customFormat="1" ht="15" customHeight="1">
      <c r="A6" s="317" t="s">
        <v>32</v>
      </c>
      <c r="B6" s="317" t="s">
        <v>257</v>
      </c>
      <c r="C6" s="317" t="s">
        <v>258</v>
      </c>
      <c r="D6" s="317"/>
      <c r="E6" s="317"/>
      <c r="F6" s="317" t="s">
        <v>259</v>
      </c>
      <c r="G6" s="317"/>
      <c r="H6" s="317"/>
      <c r="I6" s="317"/>
      <c r="J6" s="317"/>
      <c r="K6" s="317"/>
      <c r="L6" s="317"/>
      <c r="M6" s="317"/>
      <c r="N6" s="317"/>
      <c r="O6" s="317" t="s">
        <v>260</v>
      </c>
      <c r="P6" s="317"/>
      <c r="Q6" s="317"/>
    </row>
    <row r="7" spans="1:17" s="174" customFormat="1" ht="21.75" customHeight="1">
      <c r="A7" s="317"/>
      <c r="B7" s="317"/>
      <c r="C7" s="317" t="s">
        <v>63</v>
      </c>
      <c r="D7" s="321" t="s">
        <v>261</v>
      </c>
      <c r="E7" s="317" t="s">
        <v>262</v>
      </c>
      <c r="F7" s="317" t="s">
        <v>63</v>
      </c>
      <c r="G7" s="317" t="s">
        <v>261</v>
      </c>
      <c r="H7" s="321" t="s">
        <v>262</v>
      </c>
      <c r="I7" s="317" t="s">
        <v>263</v>
      </c>
      <c r="J7" s="317" t="s">
        <v>264</v>
      </c>
      <c r="K7" s="321" t="s">
        <v>265</v>
      </c>
      <c r="L7" s="321"/>
      <c r="M7" s="321"/>
      <c r="N7" s="317" t="s">
        <v>266</v>
      </c>
      <c r="O7" s="317" t="s">
        <v>63</v>
      </c>
      <c r="P7" s="317" t="s">
        <v>261</v>
      </c>
      <c r="Q7" s="317" t="s">
        <v>262</v>
      </c>
    </row>
    <row r="8" spans="1:17" s="174" customFormat="1" ht="83.25" customHeight="1">
      <c r="A8" s="317"/>
      <c r="B8" s="317"/>
      <c r="C8" s="317"/>
      <c r="D8" s="321"/>
      <c r="E8" s="317"/>
      <c r="F8" s="317"/>
      <c r="G8" s="317"/>
      <c r="H8" s="321"/>
      <c r="I8" s="317"/>
      <c r="J8" s="317"/>
      <c r="K8" s="175" t="s">
        <v>63</v>
      </c>
      <c r="L8" s="175" t="s">
        <v>261</v>
      </c>
      <c r="M8" s="175" t="s">
        <v>262</v>
      </c>
      <c r="N8" s="317"/>
      <c r="O8" s="317"/>
      <c r="P8" s="317"/>
      <c r="Q8" s="317"/>
    </row>
    <row r="9" spans="1:17" s="177" customFormat="1" ht="15.75">
      <c r="A9" s="244" t="s">
        <v>0</v>
      </c>
      <c r="B9" s="244" t="s">
        <v>1</v>
      </c>
      <c r="C9" s="244">
        <v>1</v>
      </c>
      <c r="D9" s="176">
        <v>2</v>
      </c>
      <c r="E9" s="244">
        <v>3</v>
      </c>
      <c r="F9" s="244">
        <v>4</v>
      </c>
      <c r="G9" s="244">
        <v>5</v>
      </c>
      <c r="H9" s="176">
        <v>6</v>
      </c>
      <c r="I9" s="244">
        <v>7</v>
      </c>
      <c r="J9" s="244">
        <v>8</v>
      </c>
      <c r="K9" s="176">
        <v>9</v>
      </c>
      <c r="L9" s="176">
        <v>10</v>
      </c>
      <c r="M9" s="176">
        <v>11</v>
      </c>
      <c r="N9" s="244">
        <v>12</v>
      </c>
      <c r="O9" s="244" t="s">
        <v>267</v>
      </c>
      <c r="P9" s="244" t="s">
        <v>268</v>
      </c>
      <c r="Q9" s="244" t="s">
        <v>269</v>
      </c>
    </row>
    <row r="10" spans="1:17" s="178" customFormat="1" ht="15.75">
      <c r="A10" s="245"/>
      <c r="B10" s="245" t="s">
        <v>63</v>
      </c>
      <c r="C10" s="246">
        <f aca="true" t="shared" si="0" ref="C10:N10">C11+C103+C104+C105+C106+C107+C108</f>
        <v>4506839.928418</v>
      </c>
      <c r="D10" s="246">
        <f t="shared" si="0"/>
        <v>2138290.78209</v>
      </c>
      <c r="E10" s="246">
        <f t="shared" si="0"/>
        <v>2663073.914659</v>
      </c>
      <c r="F10" s="246">
        <f t="shared" si="0"/>
        <v>9321567.96909</v>
      </c>
      <c r="G10" s="246">
        <f t="shared" si="0"/>
        <v>1595372.25568</v>
      </c>
      <c r="H10" s="246">
        <f t="shared" si="0"/>
        <v>2394614.803911</v>
      </c>
      <c r="I10" s="246">
        <f t="shared" si="0"/>
        <v>3045</v>
      </c>
      <c r="J10" s="246">
        <f t="shared" si="0"/>
        <v>1230</v>
      </c>
      <c r="K10" s="246">
        <f t="shared" si="0"/>
        <v>5260</v>
      </c>
      <c r="L10" s="246">
        <f t="shared" si="0"/>
        <v>0</v>
      </c>
      <c r="M10" s="246">
        <f t="shared" si="0"/>
        <v>5260</v>
      </c>
      <c r="N10" s="246">
        <f t="shared" si="0"/>
        <v>5120699.9486</v>
      </c>
      <c r="O10" s="247">
        <f aca="true" t="shared" si="1" ref="O10:Q25">F10/C10</f>
        <v>2.068315741660271</v>
      </c>
      <c r="P10" s="248">
        <f>G10/D10</f>
        <v>0.7460969616679811</v>
      </c>
      <c r="Q10" s="248">
        <f t="shared" si="1"/>
        <v>0.8991920166878374</v>
      </c>
    </row>
    <row r="11" spans="1:17" s="179" customFormat="1" ht="24">
      <c r="A11" s="249" t="s">
        <v>2</v>
      </c>
      <c r="B11" s="250" t="s">
        <v>270</v>
      </c>
      <c r="C11" s="251">
        <f aca="true" t="shared" si="2" ref="C11:N11">SUM(C12:C100)</f>
        <v>4274354.928418</v>
      </c>
      <c r="D11" s="251">
        <f>SUM(D12:D100)</f>
        <v>2138290.78209</v>
      </c>
      <c r="E11" s="251">
        <f>SUM(E12:E100)</f>
        <v>2663073.914659</v>
      </c>
      <c r="F11" s="251">
        <f t="shared" si="2"/>
        <v>3972771.9690900007</v>
      </c>
      <c r="G11" s="251">
        <f t="shared" si="2"/>
        <v>1595372.25568</v>
      </c>
      <c r="H11" s="251">
        <f t="shared" si="2"/>
        <v>2394614.803911</v>
      </c>
      <c r="I11" s="251">
        <f t="shared" si="2"/>
        <v>0</v>
      </c>
      <c r="J11" s="251">
        <f t="shared" si="2"/>
        <v>0</v>
      </c>
      <c r="K11" s="251">
        <f t="shared" si="2"/>
        <v>5260</v>
      </c>
      <c r="L11" s="251">
        <f t="shared" si="2"/>
        <v>0</v>
      </c>
      <c r="M11" s="251">
        <f t="shared" si="2"/>
        <v>5260</v>
      </c>
      <c r="N11" s="251">
        <f t="shared" si="2"/>
        <v>188989.9486</v>
      </c>
      <c r="O11" s="247">
        <f t="shared" si="1"/>
        <v>0.9294436319915951</v>
      </c>
      <c r="P11" s="248">
        <f>G11/D11</f>
        <v>0.7460969616679811</v>
      </c>
      <c r="Q11" s="248">
        <f t="shared" si="1"/>
        <v>0.8991920166878374</v>
      </c>
    </row>
    <row r="12" spans="1:17" s="255" customFormat="1" ht="18.75" customHeight="1">
      <c r="A12" s="252">
        <v>1</v>
      </c>
      <c r="B12" s="183" t="s">
        <v>132</v>
      </c>
      <c r="C12" s="180">
        <v>132362.904</v>
      </c>
      <c r="D12" s="181"/>
      <c r="E12" s="181">
        <v>132362.904</v>
      </c>
      <c r="F12" s="180">
        <v>132645.63</v>
      </c>
      <c r="G12" s="181">
        <v>3541</v>
      </c>
      <c r="H12" s="181">
        <v>129104.62999999999</v>
      </c>
      <c r="I12" s="183"/>
      <c r="J12" s="183"/>
      <c r="K12" s="181">
        <v>0</v>
      </c>
      <c r="L12" s="181"/>
      <c r="M12" s="181"/>
      <c r="N12" s="182">
        <v>0</v>
      </c>
      <c r="O12" s="253">
        <f t="shared" si="1"/>
        <v>1.0021359912139733</v>
      </c>
      <c r="P12" s="240"/>
      <c r="Q12" s="240">
        <f>H12/E12</f>
        <v>0.9753837827553253</v>
      </c>
    </row>
    <row r="13" spans="1:17" ht="25.5" customHeight="1">
      <c r="A13" s="252">
        <f>A12+1</f>
        <v>2</v>
      </c>
      <c r="B13" s="256" t="s">
        <v>271</v>
      </c>
      <c r="C13" s="180">
        <v>124372.393</v>
      </c>
      <c r="D13" s="181"/>
      <c r="E13" s="257">
        <v>124372.393</v>
      </c>
      <c r="F13" s="180">
        <v>191824.736809</v>
      </c>
      <c r="G13" s="181">
        <v>63439</v>
      </c>
      <c r="H13" s="257">
        <v>107110.736809</v>
      </c>
      <c r="I13" s="183"/>
      <c r="J13" s="183"/>
      <c r="K13" s="181">
        <v>4860</v>
      </c>
      <c r="L13" s="181"/>
      <c r="M13" s="181">
        <v>4860</v>
      </c>
      <c r="N13" s="182">
        <v>16415</v>
      </c>
      <c r="O13" s="253">
        <f t="shared" si="1"/>
        <v>1.5423417704039835</v>
      </c>
      <c r="P13" s="240"/>
      <c r="Q13" s="240">
        <f t="shared" si="1"/>
        <v>0.8612099053927506</v>
      </c>
    </row>
    <row r="14" spans="1:17" ht="18.75" customHeight="1">
      <c r="A14" s="252">
        <f aca="true" t="shared" si="3" ref="A14:A79">A13+1</f>
        <v>3</v>
      </c>
      <c r="B14" s="256" t="s">
        <v>272</v>
      </c>
      <c r="C14" s="180">
        <v>13854</v>
      </c>
      <c r="D14" s="181"/>
      <c r="E14" s="257">
        <v>13854</v>
      </c>
      <c r="F14" s="180">
        <v>12872</v>
      </c>
      <c r="G14" s="181"/>
      <c r="H14" s="257">
        <v>11585</v>
      </c>
      <c r="I14" s="183"/>
      <c r="J14" s="183"/>
      <c r="K14" s="181">
        <v>0</v>
      </c>
      <c r="L14" s="181"/>
      <c r="M14" s="181"/>
      <c r="N14" s="182">
        <v>1287</v>
      </c>
      <c r="O14" s="253">
        <f t="shared" si="1"/>
        <v>0.9291179442760213</v>
      </c>
      <c r="P14" s="240"/>
      <c r="Q14" s="240">
        <f t="shared" si="1"/>
        <v>0.8362205861123141</v>
      </c>
    </row>
    <row r="15" spans="1:17" ht="12.75">
      <c r="A15" s="252">
        <f t="shared" si="3"/>
        <v>4</v>
      </c>
      <c r="B15" s="256" t="s">
        <v>133</v>
      </c>
      <c r="C15" s="180">
        <v>8344.066</v>
      </c>
      <c r="D15" s="181"/>
      <c r="E15" s="257">
        <v>8344.066</v>
      </c>
      <c r="F15" s="180">
        <v>8344.2</v>
      </c>
      <c r="G15" s="181"/>
      <c r="H15" s="257">
        <v>8344.2</v>
      </c>
      <c r="I15" s="183"/>
      <c r="J15" s="183"/>
      <c r="K15" s="181">
        <v>0</v>
      </c>
      <c r="L15" s="181"/>
      <c r="M15" s="181"/>
      <c r="N15" s="182">
        <v>0</v>
      </c>
      <c r="O15" s="253">
        <f t="shared" si="1"/>
        <v>1.0000160593168845</v>
      </c>
      <c r="P15" s="240"/>
      <c r="Q15" s="240">
        <f t="shared" si="1"/>
        <v>1.0000160593168845</v>
      </c>
    </row>
    <row r="16" spans="1:17" ht="12.75">
      <c r="A16" s="252">
        <f t="shared" si="3"/>
        <v>5</v>
      </c>
      <c r="B16" s="256" t="s">
        <v>134</v>
      </c>
      <c r="C16" s="180">
        <v>16822</v>
      </c>
      <c r="D16" s="181"/>
      <c r="E16" s="257">
        <v>16822</v>
      </c>
      <c r="F16" s="180">
        <v>15714</v>
      </c>
      <c r="G16" s="181"/>
      <c r="H16" s="257">
        <v>15635</v>
      </c>
      <c r="I16" s="183"/>
      <c r="J16" s="183"/>
      <c r="K16" s="181">
        <v>0</v>
      </c>
      <c r="L16" s="181"/>
      <c r="M16" s="181"/>
      <c r="N16" s="182">
        <v>79</v>
      </c>
      <c r="O16" s="253">
        <f t="shared" si="1"/>
        <v>0.9341338723100702</v>
      </c>
      <c r="P16" s="240"/>
      <c r="Q16" s="240">
        <f t="shared" si="1"/>
        <v>0.9294376411841636</v>
      </c>
    </row>
    <row r="17" spans="1:17" ht="12.75">
      <c r="A17" s="252">
        <f t="shared" si="3"/>
        <v>6</v>
      </c>
      <c r="B17" s="256" t="s">
        <v>135</v>
      </c>
      <c r="C17" s="180">
        <v>11153</v>
      </c>
      <c r="D17" s="181"/>
      <c r="E17" s="257">
        <v>11153</v>
      </c>
      <c r="F17" s="180">
        <v>11123</v>
      </c>
      <c r="G17" s="181"/>
      <c r="H17" s="257">
        <v>11083</v>
      </c>
      <c r="I17" s="183"/>
      <c r="J17" s="183"/>
      <c r="K17" s="181">
        <v>0</v>
      </c>
      <c r="L17" s="181"/>
      <c r="M17" s="181"/>
      <c r="N17" s="182">
        <v>40</v>
      </c>
      <c r="O17" s="253">
        <f t="shared" si="1"/>
        <v>0.9973101407692997</v>
      </c>
      <c r="P17" s="240"/>
      <c r="Q17" s="240">
        <f t="shared" si="1"/>
        <v>0.9937236617950327</v>
      </c>
    </row>
    <row r="18" spans="1:17" ht="12.75">
      <c r="A18" s="252">
        <f t="shared" si="3"/>
        <v>7</v>
      </c>
      <c r="B18" s="256" t="s">
        <v>136</v>
      </c>
      <c r="C18" s="180">
        <v>20165</v>
      </c>
      <c r="D18" s="181"/>
      <c r="E18" s="257">
        <v>20165</v>
      </c>
      <c r="F18" s="180">
        <v>17042</v>
      </c>
      <c r="G18" s="181"/>
      <c r="H18" s="257">
        <v>17042</v>
      </c>
      <c r="I18" s="183"/>
      <c r="J18" s="183"/>
      <c r="K18" s="181">
        <v>0</v>
      </c>
      <c r="L18" s="181"/>
      <c r="M18" s="181"/>
      <c r="N18" s="182">
        <v>0</v>
      </c>
      <c r="O18" s="253">
        <f t="shared" si="1"/>
        <v>0.8451276965038433</v>
      </c>
      <c r="P18" s="240"/>
      <c r="Q18" s="240">
        <f t="shared" si="1"/>
        <v>0.8451276965038433</v>
      </c>
    </row>
    <row r="19" spans="1:17" ht="12.75">
      <c r="A19" s="252">
        <f t="shared" si="3"/>
        <v>8</v>
      </c>
      <c r="B19" s="256" t="s">
        <v>273</v>
      </c>
      <c r="C19" s="180">
        <v>8930.991</v>
      </c>
      <c r="D19" s="181"/>
      <c r="E19" s="257">
        <v>8930.991</v>
      </c>
      <c r="F19" s="180">
        <v>27306</v>
      </c>
      <c r="G19" s="181"/>
      <c r="H19" s="257">
        <v>26723</v>
      </c>
      <c r="I19" s="183"/>
      <c r="J19" s="183"/>
      <c r="K19" s="181">
        <v>0</v>
      </c>
      <c r="L19" s="181"/>
      <c r="M19" s="181"/>
      <c r="N19" s="182">
        <v>583</v>
      </c>
      <c r="O19" s="253">
        <f t="shared" si="1"/>
        <v>3.057443457282624</v>
      </c>
      <c r="P19" s="240"/>
      <c r="Q19" s="240">
        <f t="shared" si="1"/>
        <v>2.9921651471824346</v>
      </c>
    </row>
    <row r="20" spans="1:17" ht="12.75">
      <c r="A20" s="252">
        <f t="shared" si="3"/>
        <v>9</v>
      </c>
      <c r="B20" s="256" t="s">
        <v>137</v>
      </c>
      <c r="C20" s="180">
        <v>27897</v>
      </c>
      <c r="D20" s="181"/>
      <c r="E20" s="257">
        <v>27897</v>
      </c>
      <c r="F20" s="180">
        <v>18652.965</v>
      </c>
      <c r="G20" s="181">
        <v>1500</v>
      </c>
      <c r="H20" s="257">
        <v>17152.965</v>
      </c>
      <c r="I20" s="183"/>
      <c r="J20" s="183"/>
      <c r="K20" s="181">
        <v>0</v>
      </c>
      <c r="L20" s="181"/>
      <c r="M20" s="181"/>
      <c r="N20" s="182">
        <v>0</v>
      </c>
      <c r="O20" s="253">
        <f t="shared" si="1"/>
        <v>0.6686369502096999</v>
      </c>
      <c r="P20" s="240"/>
      <c r="Q20" s="240">
        <f t="shared" si="1"/>
        <v>0.6148677277126573</v>
      </c>
    </row>
    <row r="21" spans="1:17" ht="24">
      <c r="A21" s="252">
        <f t="shared" si="3"/>
        <v>10</v>
      </c>
      <c r="B21" s="256" t="s">
        <v>138</v>
      </c>
      <c r="C21" s="180">
        <v>19009.52</v>
      </c>
      <c r="D21" s="181"/>
      <c r="E21" s="257">
        <v>19009.52</v>
      </c>
      <c r="F21" s="180">
        <v>21963.531102</v>
      </c>
      <c r="G21" s="181">
        <v>17820</v>
      </c>
      <c r="H21" s="257">
        <v>4143.531102</v>
      </c>
      <c r="I21" s="183"/>
      <c r="J21" s="183"/>
      <c r="K21" s="181">
        <v>0</v>
      </c>
      <c r="L21" s="181"/>
      <c r="M21" s="181"/>
      <c r="N21" s="182">
        <v>0</v>
      </c>
      <c r="O21" s="253">
        <f t="shared" si="1"/>
        <v>1.1553964067477769</v>
      </c>
      <c r="P21" s="240"/>
      <c r="Q21" s="240">
        <f t="shared" si="1"/>
        <v>0.21797136918764912</v>
      </c>
    </row>
    <row r="22" spans="1:17" ht="18" customHeight="1">
      <c r="A22" s="252">
        <f t="shared" si="3"/>
        <v>11</v>
      </c>
      <c r="B22" s="256" t="s">
        <v>139</v>
      </c>
      <c r="C22" s="180">
        <v>428790</v>
      </c>
      <c r="D22" s="181"/>
      <c r="E22" s="257">
        <v>428790</v>
      </c>
      <c r="F22" s="180">
        <v>432087</v>
      </c>
      <c r="G22" s="181">
        <v>6351</v>
      </c>
      <c r="H22" s="257">
        <v>425691</v>
      </c>
      <c r="I22" s="183"/>
      <c r="J22" s="183"/>
      <c r="K22" s="181">
        <v>0</v>
      </c>
      <c r="L22" s="181"/>
      <c r="M22" s="181"/>
      <c r="N22" s="182">
        <v>45</v>
      </c>
      <c r="O22" s="253">
        <f t="shared" si="1"/>
        <v>1.0076890785699293</v>
      </c>
      <c r="P22" s="240"/>
      <c r="Q22" s="240">
        <f t="shared" si="1"/>
        <v>0.9927726859301756</v>
      </c>
    </row>
    <row r="23" spans="1:17" ht="36.75" customHeight="1">
      <c r="A23" s="252">
        <f t="shared" si="3"/>
        <v>12</v>
      </c>
      <c r="B23" s="256" t="s">
        <v>140</v>
      </c>
      <c r="C23" s="180">
        <v>20477.371000000003</v>
      </c>
      <c r="D23" s="181"/>
      <c r="E23" s="257">
        <v>20477.371000000003</v>
      </c>
      <c r="F23" s="180">
        <v>26849.199</v>
      </c>
      <c r="G23" s="181">
        <v>6412.199</v>
      </c>
      <c r="H23" s="257">
        <v>20437</v>
      </c>
      <c r="I23" s="183"/>
      <c r="J23" s="183"/>
      <c r="K23" s="181">
        <v>0</v>
      </c>
      <c r="L23" s="181"/>
      <c r="M23" s="181"/>
      <c r="N23" s="182">
        <v>0</v>
      </c>
      <c r="O23" s="253">
        <f t="shared" si="1"/>
        <v>1.3111643579637249</v>
      </c>
      <c r="P23" s="240"/>
      <c r="Q23" s="240">
        <f t="shared" si="1"/>
        <v>0.9980285066867225</v>
      </c>
    </row>
    <row r="24" spans="1:17" ht="33" customHeight="1">
      <c r="A24" s="252">
        <f t="shared" si="3"/>
        <v>13</v>
      </c>
      <c r="B24" s="256" t="s">
        <v>141</v>
      </c>
      <c r="C24" s="180">
        <v>20469.546000000002</v>
      </c>
      <c r="D24" s="181"/>
      <c r="E24" s="257">
        <v>20469.546000000002</v>
      </c>
      <c r="F24" s="180">
        <v>24841.4</v>
      </c>
      <c r="G24" s="181">
        <v>5524</v>
      </c>
      <c r="H24" s="257">
        <v>19317.4</v>
      </c>
      <c r="I24" s="183"/>
      <c r="J24" s="183"/>
      <c r="K24" s="181">
        <v>0</v>
      </c>
      <c r="L24" s="181"/>
      <c r="M24" s="181"/>
      <c r="N24" s="182">
        <v>0</v>
      </c>
      <c r="O24" s="253">
        <f t="shared" si="1"/>
        <v>1.2135784545490163</v>
      </c>
      <c r="P24" s="240"/>
      <c r="Q24" s="240">
        <f t="shared" si="1"/>
        <v>0.9437141400204968</v>
      </c>
    </row>
    <row r="25" spans="1:17" ht="30" customHeight="1">
      <c r="A25" s="252">
        <f t="shared" si="3"/>
        <v>14</v>
      </c>
      <c r="B25" s="256" t="s">
        <v>274</v>
      </c>
      <c r="C25" s="180">
        <v>8798.886</v>
      </c>
      <c r="D25" s="181"/>
      <c r="E25" s="257">
        <v>8798.886</v>
      </c>
      <c r="F25" s="180">
        <v>8396.936</v>
      </c>
      <c r="G25" s="181"/>
      <c r="H25" s="257">
        <v>8396.936</v>
      </c>
      <c r="I25" s="183"/>
      <c r="J25" s="183"/>
      <c r="K25" s="181">
        <v>0</v>
      </c>
      <c r="L25" s="181"/>
      <c r="M25" s="181"/>
      <c r="N25" s="182">
        <v>0</v>
      </c>
      <c r="O25" s="253">
        <f t="shared" si="1"/>
        <v>0.9543180807206729</v>
      </c>
      <c r="P25" s="240"/>
      <c r="Q25" s="240">
        <f t="shared" si="1"/>
        <v>0.9543180807206729</v>
      </c>
    </row>
    <row r="26" spans="1:17" ht="22.5" customHeight="1">
      <c r="A26" s="252">
        <f t="shared" si="3"/>
        <v>15</v>
      </c>
      <c r="B26" s="256" t="s">
        <v>142</v>
      </c>
      <c r="C26" s="180">
        <v>9530.478</v>
      </c>
      <c r="D26" s="181"/>
      <c r="E26" s="257">
        <v>9530.478</v>
      </c>
      <c r="F26" s="180">
        <v>10635.898</v>
      </c>
      <c r="G26" s="181">
        <v>1486</v>
      </c>
      <c r="H26" s="257">
        <v>9149.898</v>
      </c>
      <c r="I26" s="183"/>
      <c r="J26" s="183"/>
      <c r="K26" s="181">
        <v>0</v>
      </c>
      <c r="L26" s="181"/>
      <c r="M26" s="181"/>
      <c r="N26" s="182">
        <v>0</v>
      </c>
      <c r="O26" s="253">
        <f aca="true" t="shared" si="4" ref="O26:Q90">F26/C26</f>
        <v>1.1159878864417923</v>
      </c>
      <c r="P26" s="240"/>
      <c r="Q26" s="240">
        <f t="shared" si="4"/>
        <v>0.9600670606448071</v>
      </c>
    </row>
    <row r="27" spans="1:17" ht="12.75">
      <c r="A27" s="252">
        <f t="shared" si="3"/>
        <v>16</v>
      </c>
      <c r="B27" s="256" t="s">
        <v>143</v>
      </c>
      <c r="C27" s="180">
        <v>905115.331148</v>
      </c>
      <c r="D27" s="181"/>
      <c r="E27" s="257">
        <v>905115.331148</v>
      </c>
      <c r="F27" s="180">
        <v>879611.41</v>
      </c>
      <c r="G27" s="180"/>
      <c r="H27" s="257">
        <v>728926</v>
      </c>
      <c r="I27" s="180"/>
      <c r="J27" s="180"/>
      <c r="K27" s="181">
        <v>0</v>
      </c>
      <c r="L27" s="181"/>
      <c r="M27" s="181"/>
      <c r="N27" s="182">
        <v>150685.41</v>
      </c>
      <c r="O27" s="253">
        <f t="shared" si="4"/>
        <v>0.9718224625411525</v>
      </c>
      <c r="P27" s="240"/>
      <c r="Q27" s="240">
        <f t="shared" si="4"/>
        <v>0.8053404631600585</v>
      </c>
    </row>
    <row r="28" spans="1:17" ht="24">
      <c r="A28" s="252">
        <f t="shared" si="3"/>
        <v>17</v>
      </c>
      <c r="B28" s="256" t="s">
        <v>144</v>
      </c>
      <c r="C28" s="180">
        <v>150799</v>
      </c>
      <c r="D28" s="181"/>
      <c r="E28" s="257">
        <v>150799</v>
      </c>
      <c r="F28" s="180">
        <v>137087</v>
      </c>
      <c r="G28" s="180"/>
      <c r="H28" s="257">
        <v>128119</v>
      </c>
      <c r="I28" s="182"/>
      <c r="J28" s="180"/>
      <c r="K28" s="181">
        <v>0</v>
      </c>
      <c r="L28" s="181"/>
      <c r="M28" s="181"/>
      <c r="N28" s="182">
        <v>8968</v>
      </c>
      <c r="O28" s="253">
        <f t="shared" si="4"/>
        <v>0.9090710150597816</v>
      </c>
      <c r="P28" s="240"/>
      <c r="Q28" s="240">
        <f t="shared" si="4"/>
        <v>0.8496011246758931</v>
      </c>
    </row>
    <row r="29" spans="1:17" ht="24">
      <c r="A29" s="252">
        <f t="shared" si="3"/>
        <v>18</v>
      </c>
      <c r="B29" s="256" t="s">
        <v>145</v>
      </c>
      <c r="C29" s="180">
        <v>22568</v>
      </c>
      <c r="D29" s="181"/>
      <c r="E29" s="257">
        <v>22568</v>
      </c>
      <c r="F29" s="180">
        <v>22568</v>
      </c>
      <c r="G29" s="180"/>
      <c r="H29" s="257">
        <v>22343</v>
      </c>
      <c r="I29" s="182"/>
      <c r="J29" s="183"/>
      <c r="K29" s="181">
        <v>0</v>
      </c>
      <c r="L29" s="181"/>
      <c r="M29" s="181"/>
      <c r="N29" s="182">
        <v>225</v>
      </c>
      <c r="O29" s="253">
        <f t="shared" si="4"/>
        <v>1</v>
      </c>
      <c r="P29" s="240"/>
      <c r="Q29" s="240">
        <f t="shared" si="4"/>
        <v>0.9900301311591634</v>
      </c>
    </row>
    <row r="30" spans="1:17" ht="24">
      <c r="A30" s="252">
        <f t="shared" si="3"/>
        <v>19</v>
      </c>
      <c r="B30" s="256" t="s">
        <v>146</v>
      </c>
      <c r="C30" s="180">
        <v>244347</v>
      </c>
      <c r="D30" s="181"/>
      <c r="E30" s="257">
        <v>244347</v>
      </c>
      <c r="F30" s="180">
        <v>236709</v>
      </c>
      <c r="G30" s="180"/>
      <c r="H30" s="257">
        <v>236610</v>
      </c>
      <c r="I30" s="182"/>
      <c r="J30" s="183"/>
      <c r="K30" s="181">
        <v>0</v>
      </c>
      <c r="L30" s="181"/>
      <c r="M30" s="181"/>
      <c r="N30" s="182">
        <v>99</v>
      </c>
      <c r="O30" s="253">
        <f t="shared" si="4"/>
        <v>0.96874117545949</v>
      </c>
      <c r="P30" s="240"/>
      <c r="Q30" s="240">
        <f t="shared" si="4"/>
        <v>0.9683360139473781</v>
      </c>
    </row>
    <row r="31" spans="1:17" ht="24">
      <c r="A31" s="252">
        <f t="shared" si="3"/>
        <v>20</v>
      </c>
      <c r="B31" s="256" t="s">
        <v>147</v>
      </c>
      <c r="C31" s="180">
        <v>39807</v>
      </c>
      <c r="D31" s="181"/>
      <c r="E31" s="257">
        <v>39807</v>
      </c>
      <c r="F31" s="180">
        <v>31075</v>
      </c>
      <c r="G31" s="180"/>
      <c r="H31" s="257">
        <v>30834</v>
      </c>
      <c r="I31" s="182"/>
      <c r="J31" s="183"/>
      <c r="K31" s="181">
        <v>0</v>
      </c>
      <c r="L31" s="181"/>
      <c r="M31" s="181"/>
      <c r="N31" s="182">
        <v>241</v>
      </c>
      <c r="O31" s="253">
        <f t="shared" si="4"/>
        <v>0.7806415956992488</v>
      </c>
      <c r="P31" s="240"/>
      <c r="Q31" s="240">
        <f t="shared" si="4"/>
        <v>0.7745873841284197</v>
      </c>
    </row>
    <row r="32" spans="1:17" ht="41.25" customHeight="1">
      <c r="A32" s="252">
        <f t="shared" si="3"/>
        <v>21</v>
      </c>
      <c r="B32" s="256" t="s">
        <v>306</v>
      </c>
      <c r="C32" s="180">
        <v>21798.552511</v>
      </c>
      <c r="D32" s="181"/>
      <c r="E32" s="257">
        <v>21798.552511</v>
      </c>
      <c r="F32" s="180">
        <v>21779.792</v>
      </c>
      <c r="G32" s="180"/>
      <c r="H32" s="257">
        <v>21730.792</v>
      </c>
      <c r="I32" s="182"/>
      <c r="J32" s="183"/>
      <c r="K32" s="181">
        <v>0</v>
      </c>
      <c r="L32" s="181"/>
      <c r="M32" s="181"/>
      <c r="N32" s="182">
        <v>49</v>
      </c>
      <c r="O32" s="253">
        <f t="shared" si="4"/>
        <v>0.9991393689562399</v>
      </c>
      <c r="P32" s="240"/>
      <c r="Q32" s="240">
        <f t="shared" si="4"/>
        <v>0.9968915132798012</v>
      </c>
    </row>
    <row r="33" spans="1:17" ht="12.75">
      <c r="A33" s="252">
        <f t="shared" si="3"/>
        <v>22</v>
      </c>
      <c r="B33" s="256" t="s">
        <v>148</v>
      </c>
      <c r="C33" s="180">
        <v>11288</v>
      </c>
      <c r="D33" s="181"/>
      <c r="E33" s="257">
        <v>11288</v>
      </c>
      <c r="F33" s="180">
        <v>11147</v>
      </c>
      <c r="G33" s="180"/>
      <c r="H33" s="257">
        <v>11147</v>
      </c>
      <c r="I33" s="182"/>
      <c r="J33" s="183"/>
      <c r="K33" s="181">
        <v>0</v>
      </c>
      <c r="L33" s="181"/>
      <c r="M33" s="181"/>
      <c r="N33" s="182">
        <v>0</v>
      </c>
      <c r="O33" s="253">
        <f t="shared" si="4"/>
        <v>0.9875088589652729</v>
      </c>
      <c r="P33" s="240"/>
      <c r="Q33" s="240">
        <f t="shared" si="4"/>
        <v>0.9875088589652729</v>
      </c>
    </row>
    <row r="34" spans="1:17" ht="12.75">
      <c r="A34" s="252">
        <f t="shared" si="3"/>
        <v>23</v>
      </c>
      <c r="B34" s="256" t="s">
        <v>149</v>
      </c>
      <c r="C34" s="180">
        <v>34716.613</v>
      </c>
      <c r="D34" s="181"/>
      <c r="E34" s="257">
        <v>34716.613</v>
      </c>
      <c r="F34" s="180">
        <v>33545.490000000005</v>
      </c>
      <c r="G34" s="180"/>
      <c r="H34" s="257">
        <v>33545.490000000005</v>
      </c>
      <c r="I34" s="182"/>
      <c r="J34" s="183"/>
      <c r="K34" s="181">
        <v>0</v>
      </c>
      <c r="L34" s="181"/>
      <c r="M34" s="181"/>
      <c r="N34" s="182">
        <v>0</v>
      </c>
      <c r="O34" s="253">
        <f t="shared" si="4"/>
        <v>0.96626620805434</v>
      </c>
      <c r="P34" s="240"/>
      <c r="Q34" s="240">
        <f t="shared" si="4"/>
        <v>0.96626620805434</v>
      </c>
    </row>
    <row r="35" spans="1:17" ht="24">
      <c r="A35" s="252">
        <f t="shared" si="3"/>
        <v>24</v>
      </c>
      <c r="B35" s="256" t="s">
        <v>275</v>
      </c>
      <c r="C35" s="180">
        <v>2982.831</v>
      </c>
      <c r="D35" s="181"/>
      <c r="E35" s="257">
        <v>2982.831</v>
      </c>
      <c r="F35" s="180">
        <v>2815.78</v>
      </c>
      <c r="G35" s="180"/>
      <c r="H35" s="257">
        <v>2815.78</v>
      </c>
      <c r="I35" s="182"/>
      <c r="J35" s="183"/>
      <c r="K35" s="181">
        <v>0</v>
      </c>
      <c r="L35" s="181"/>
      <c r="M35" s="181"/>
      <c r="N35" s="182">
        <v>0</v>
      </c>
      <c r="O35" s="253">
        <f t="shared" si="4"/>
        <v>0.9439958214193162</v>
      </c>
      <c r="P35" s="240"/>
      <c r="Q35" s="240">
        <f t="shared" si="4"/>
        <v>0.9439958214193162</v>
      </c>
    </row>
    <row r="36" spans="1:17" ht="24">
      <c r="A36" s="252">
        <f t="shared" si="3"/>
        <v>25</v>
      </c>
      <c r="B36" s="256" t="s">
        <v>150</v>
      </c>
      <c r="C36" s="180">
        <v>4419</v>
      </c>
      <c r="D36" s="181"/>
      <c r="E36" s="257">
        <v>4419</v>
      </c>
      <c r="F36" s="180">
        <v>4281</v>
      </c>
      <c r="G36" s="181"/>
      <c r="H36" s="257">
        <v>4281</v>
      </c>
      <c r="I36" s="182"/>
      <c r="J36" s="183"/>
      <c r="K36" s="181">
        <v>0</v>
      </c>
      <c r="L36" s="181"/>
      <c r="M36" s="181"/>
      <c r="N36" s="182">
        <v>0</v>
      </c>
      <c r="O36" s="253">
        <f t="shared" si="4"/>
        <v>0.9687712152070604</v>
      </c>
      <c r="P36" s="240"/>
      <c r="Q36" s="240">
        <f t="shared" si="4"/>
        <v>0.9687712152070604</v>
      </c>
    </row>
    <row r="37" spans="1:17" ht="24">
      <c r="A37" s="252">
        <f t="shared" si="3"/>
        <v>26</v>
      </c>
      <c r="B37" s="256" t="s">
        <v>151</v>
      </c>
      <c r="C37" s="180">
        <v>9557</v>
      </c>
      <c r="D37" s="181"/>
      <c r="E37" s="257">
        <v>9557</v>
      </c>
      <c r="F37" s="180">
        <v>8867</v>
      </c>
      <c r="G37" s="180"/>
      <c r="H37" s="257">
        <v>8867</v>
      </c>
      <c r="I37" s="182"/>
      <c r="J37" s="183"/>
      <c r="K37" s="181">
        <v>0</v>
      </c>
      <c r="L37" s="181"/>
      <c r="M37" s="181"/>
      <c r="N37" s="182">
        <v>0</v>
      </c>
      <c r="O37" s="253">
        <f t="shared" si="4"/>
        <v>0.9278016113843256</v>
      </c>
      <c r="P37" s="240"/>
      <c r="Q37" s="240">
        <f t="shared" si="4"/>
        <v>0.9278016113843256</v>
      </c>
    </row>
    <row r="38" spans="1:17" ht="12.75">
      <c r="A38" s="252">
        <f t="shared" si="3"/>
        <v>27</v>
      </c>
      <c r="B38" s="256" t="s">
        <v>152</v>
      </c>
      <c r="C38" s="180">
        <v>6708.574</v>
      </c>
      <c r="D38" s="181"/>
      <c r="E38" s="257">
        <v>6708.574</v>
      </c>
      <c r="F38" s="180">
        <v>6908.7</v>
      </c>
      <c r="G38" s="180"/>
      <c r="H38" s="257">
        <v>6708.7</v>
      </c>
      <c r="I38" s="182"/>
      <c r="J38" s="183"/>
      <c r="K38" s="181">
        <v>200</v>
      </c>
      <c r="L38" s="181"/>
      <c r="M38" s="181">
        <v>200</v>
      </c>
      <c r="N38" s="182">
        <v>0</v>
      </c>
      <c r="O38" s="253">
        <f t="shared" si="4"/>
        <v>1.0298313769811587</v>
      </c>
      <c r="P38" s="240"/>
      <c r="Q38" s="240">
        <f t="shared" si="4"/>
        <v>1.0000187819348791</v>
      </c>
    </row>
    <row r="39" spans="1:17" ht="12.75">
      <c r="A39" s="252">
        <f t="shared" si="3"/>
        <v>28</v>
      </c>
      <c r="B39" s="256" t="s">
        <v>153</v>
      </c>
      <c r="C39" s="180">
        <v>8798.452000000001</v>
      </c>
      <c r="D39" s="181"/>
      <c r="E39" s="257">
        <v>8798.452000000001</v>
      </c>
      <c r="F39" s="180">
        <v>8651</v>
      </c>
      <c r="G39" s="180"/>
      <c r="H39" s="257">
        <v>8451</v>
      </c>
      <c r="I39" s="182"/>
      <c r="J39" s="180"/>
      <c r="K39" s="181">
        <v>200</v>
      </c>
      <c r="L39" s="181"/>
      <c r="M39" s="181">
        <v>200</v>
      </c>
      <c r="N39" s="182">
        <v>0</v>
      </c>
      <c r="O39" s="253">
        <f t="shared" si="4"/>
        <v>0.9832411428737691</v>
      </c>
      <c r="P39" s="240"/>
      <c r="Q39" s="240">
        <f t="shared" si="4"/>
        <v>0.9605098715092154</v>
      </c>
    </row>
    <row r="40" spans="1:17" ht="12.75">
      <c r="A40" s="252">
        <f t="shared" si="3"/>
        <v>29</v>
      </c>
      <c r="B40" s="256" t="s">
        <v>154</v>
      </c>
      <c r="C40" s="180">
        <v>9070</v>
      </c>
      <c r="D40" s="181"/>
      <c r="E40" s="257">
        <v>9070</v>
      </c>
      <c r="F40" s="180">
        <v>9013</v>
      </c>
      <c r="G40" s="180"/>
      <c r="H40" s="257">
        <v>7967</v>
      </c>
      <c r="I40" s="182"/>
      <c r="J40" s="183"/>
      <c r="K40" s="181">
        <v>0</v>
      </c>
      <c r="L40" s="181"/>
      <c r="M40" s="181">
        <v>0</v>
      </c>
      <c r="N40" s="182">
        <v>1046</v>
      </c>
      <c r="O40" s="253">
        <f t="shared" si="4"/>
        <v>0.993715545755237</v>
      </c>
      <c r="P40" s="240"/>
      <c r="Q40" s="240">
        <f t="shared" si="4"/>
        <v>0.8783902976846748</v>
      </c>
    </row>
    <row r="41" spans="1:17" ht="12.75">
      <c r="A41" s="252">
        <f t="shared" si="3"/>
        <v>30</v>
      </c>
      <c r="B41" s="256" t="s">
        <v>155</v>
      </c>
      <c r="C41" s="180">
        <v>3148.3</v>
      </c>
      <c r="D41" s="181"/>
      <c r="E41" s="257">
        <v>3148.3</v>
      </c>
      <c r="F41" s="180">
        <v>3092</v>
      </c>
      <c r="G41" s="180"/>
      <c r="H41" s="257">
        <v>3092</v>
      </c>
      <c r="I41" s="182"/>
      <c r="J41" s="183"/>
      <c r="K41" s="181">
        <v>0</v>
      </c>
      <c r="L41" s="181"/>
      <c r="M41" s="181"/>
      <c r="N41" s="182">
        <v>0</v>
      </c>
      <c r="O41" s="253">
        <f t="shared" si="4"/>
        <v>0.9821173331639297</v>
      </c>
      <c r="P41" s="240"/>
      <c r="Q41" s="240">
        <f t="shared" si="4"/>
        <v>0.9821173331639297</v>
      </c>
    </row>
    <row r="42" spans="1:17" ht="12.75">
      <c r="A42" s="252">
        <f t="shared" si="3"/>
        <v>31</v>
      </c>
      <c r="B42" s="256" t="s">
        <v>156</v>
      </c>
      <c r="C42" s="180">
        <v>778</v>
      </c>
      <c r="D42" s="181"/>
      <c r="E42" s="257">
        <v>778</v>
      </c>
      <c r="F42" s="180">
        <v>778</v>
      </c>
      <c r="G42" s="180"/>
      <c r="H42" s="257">
        <v>778</v>
      </c>
      <c r="I42" s="182"/>
      <c r="J42" s="183"/>
      <c r="K42" s="181">
        <v>0</v>
      </c>
      <c r="L42" s="181"/>
      <c r="M42" s="181"/>
      <c r="N42" s="182">
        <v>0</v>
      </c>
      <c r="O42" s="253">
        <f t="shared" si="4"/>
        <v>1</v>
      </c>
      <c r="P42" s="240"/>
      <c r="Q42" s="240">
        <f t="shared" si="4"/>
        <v>1</v>
      </c>
    </row>
    <row r="43" spans="1:17" ht="12.75">
      <c r="A43" s="252">
        <f t="shared" si="3"/>
        <v>32</v>
      </c>
      <c r="B43" s="256" t="s">
        <v>157</v>
      </c>
      <c r="C43" s="180">
        <v>1080</v>
      </c>
      <c r="D43" s="181"/>
      <c r="E43" s="257">
        <v>1080</v>
      </c>
      <c r="F43" s="180">
        <v>1080</v>
      </c>
      <c r="G43" s="180"/>
      <c r="H43" s="257">
        <v>1080</v>
      </c>
      <c r="I43" s="182"/>
      <c r="J43" s="183"/>
      <c r="K43" s="181">
        <v>0</v>
      </c>
      <c r="L43" s="181"/>
      <c r="M43" s="181"/>
      <c r="N43" s="182">
        <v>0</v>
      </c>
      <c r="O43" s="253">
        <f t="shared" si="4"/>
        <v>1</v>
      </c>
      <c r="P43" s="240"/>
      <c r="Q43" s="240">
        <f t="shared" si="4"/>
        <v>1</v>
      </c>
    </row>
    <row r="44" spans="1:17" ht="12.75">
      <c r="A44" s="252">
        <f t="shared" si="3"/>
        <v>33</v>
      </c>
      <c r="B44" s="256" t="s">
        <v>158</v>
      </c>
      <c r="C44" s="180">
        <v>1258</v>
      </c>
      <c r="D44" s="181"/>
      <c r="E44" s="257">
        <v>1258</v>
      </c>
      <c r="F44" s="180">
        <v>1258</v>
      </c>
      <c r="G44" s="180"/>
      <c r="H44" s="257">
        <v>764</v>
      </c>
      <c r="I44" s="182"/>
      <c r="J44" s="183"/>
      <c r="K44" s="181">
        <v>0</v>
      </c>
      <c r="L44" s="181"/>
      <c r="M44" s="181"/>
      <c r="N44" s="182">
        <v>494</v>
      </c>
      <c r="O44" s="253">
        <f t="shared" si="4"/>
        <v>1</v>
      </c>
      <c r="P44" s="240"/>
      <c r="Q44" s="240">
        <f t="shared" si="4"/>
        <v>0.6073131955484896</v>
      </c>
    </row>
    <row r="45" spans="1:17" ht="12.75">
      <c r="A45" s="252">
        <f t="shared" si="3"/>
        <v>34</v>
      </c>
      <c r="B45" s="256" t="s">
        <v>159</v>
      </c>
      <c r="C45" s="180">
        <v>3126</v>
      </c>
      <c r="D45" s="181"/>
      <c r="E45" s="257">
        <v>3126</v>
      </c>
      <c r="F45" s="180">
        <v>3055</v>
      </c>
      <c r="G45" s="180"/>
      <c r="H45" s="257">
        <v>3041</v>
      </c>
      <c r="I45" s="182"/>
      <c r="J45" s="183"/>
      <c r="K45" s="181">
        <v>0</v>
      </c>
      <c r="L45" s="181"/>
      <c r="M45" s="181"/>
      <c r="N45" s="182">
        <v>14</v>
      </c>
      <c r="O45" s="253">
        <f t="shared" si="4"/>
        <v>0.9772872680742163</v>
      </c>
      <c r="P45" s="240"/>
      <c r="Q45" s="240">
        <f t="shared" si="4"/>
        <v>0.972808701215611</v>
      </c>
    </row>
    <row r="46" spans="1:17" ht="12.75">
      <c r="A46" s="252">
        <f t="shared" si="3"/>
        <v>35</v>
      </c>
      <c r="B46" s="256" t="s">
        <v>160</v>
      </c>
      <c r="C46" s="180">
        <v>488</v>
      </c>
      <c r="D46" s="181"/>
      <c r="E46" s="257">
        <v>488</v>
      </c>
      <c r="F46" s="180">
        <v>488</v>
      </c>
      <c r="G46" s="180"/>
      <c r="H46" s="257">
        <v>488</v>
      </c>
      <c r="I46" s="182"/>
      <c r="J46" s="180"/>
      <c r="K46" s="181">
        <v>0</v>
      </c>
      <c r="L46" s="181"/>
      <c r="M46" s="181"/>
      <c r="N46" s="182">
        <v>0</v>
      </c>
      <c r="O46" s="253">
        <f t="shared" si="4"/>
        <v>1</v>
      </c>
      <c r="P46" s="240"/>
      <c r="Q46" s="240">
        <f t="shared" si="4"/>
        <v>1</v>
      </c>
    </row>
    <row r="47" spans="1:17" ht="24">
      <c r="A47" s="252">
        <f t="shared" si="3"/>
        <v>36</v>
      </c>
      <c r="B47" s="256" t="s">
        <v>161</v>
      </c>
      <c r="C47" s="180">
        <v>4950.538</v>
      </c>
      <c r="D47" s="181"/>
      <c r="E47" s="257">
        <v>4950.538</v>
      </c>
      <c r="F47" s="180">
        <v>4685.588</v>
      </c>
      <c r="G47" s="180"/>
      <c r="H47" s="257">
        <v>4360.588</v>
      </c>
      <c r="I47" s="182"/>
      <c r="J47" s="180"/>
      <c r="K47" s="181">
        <v>0</v>
      </c>
      <c r="L47" s="181"/>
      <c r="M47" s="181"/>
      <c r="N47" s="182">
        <v>325</v>
      </c>
      <c r="O47" s="253">
        <f t="shared" si="4"/>
        <v>0.9464805643346239</v>
      </c>
      <c r="P47" s="240"/>
      <c r="Q47" s="240">
        <f t="shared" si="4"/>
        <v>0.8808311339090822</v>
      </c>
    </row>
    <row r="48" spans="1:17" ht="24">
      <c r="A48" s="252">
        <f t="shared" si="3"/>
        <v>37</v>
      </c>
      <c r="B48" s="256" t="s">
        <v>162</v>
      </c>
      <c r="C48" s="180">
        <v>5138.19</v>
      </c>
      <c r="D48" s="181"/>
      <c r="E48" s="257">
        <v>5138.19</v>
      </c>
      <c r="F48" s="180">
        <v>4782.465</v>
      </c>
      <c r="G48" s="180"/>
      <c r="H48" s="257">
        <v>4736.8</v>
      </c>
      <c r="I48" s="182"/>
      <c r="J48" s="180"/>
      <c r="K48" s="181">
        <v>0</v>
      </c>
      <c r="L48" s="181"/>
      <c r="M48" s="181"/>
      <c r="N48" s="182">
        <v>45.665</v>
      </c>
      <c r="O48" s="253">
        <f t="shared" si="4"/>
        <v>0.9307684223432766</v>
      </c>
      <c r="P48" s="240"/>
      <c r="Q48" s="240">
        <f t="shared" si="4"/>
        <v>0.9218810514986796</v>
      </c>
    </row>
    <row r="49" spans="1:17" ht="24">
      <c r="A49" s="252">
        <f t="shared" si="3"/>
        <v>38</v>
      </c>
      <c r="B49" s="256" t="s">
        <v>163</v>
      </c>
      <c r="C49" s="180">
        <v>393</v>
      </c>
      <c r="D49" s="181"/>
      <c r="E49" s="257">
        <v>393</v>
      </c>
      <c r="F49" s="180">
        <v>293</v>
      </c>
      <c r="G49" s="180"/>
      <c r="H49" s="257">
        <v>293</v>
      </c>
      <c r="I49" s="182"/>
      <c r="J49" s="180"/>
      <c r="K49" s="181">
        <v>0</v>
      </c>
      <c r="L49" s="181"/>
      <c r="M49" s="181"/>
      <c r="N49" s="182">
        <v>0</v>
      </c>
      <c r="O49" s="253">
        <f t="shared" si="4"/>
        <v>0.7455470737913485</v>
      </c>
      <c r="P49" s="240"/>
      <c r="Q49" s="240">
        <f t="shared" si="4"/>
        <v>0.7455470737913485</v>
      </c>
    </row>
    <row r="50" spans="1:17" ht="24">
      <c r="A50" s="252">
        <f t="shared" si="3"/>
        <v>39</v>
      </c>
      <c r="B50" s="256" t="s">
        <v>164</v>
      </c>
      <c r="C50" s="180">
        <v>1595.02</v>
      </c>
      <c r="D50" s="181"/>
      <c r="E50" s="257">
        <v>1595.02</v>
      </c>
      <c r="F50" s="180">
        <v>1595</v>
      </c>
      <c r="G50" s="180"/>
      <c r="H50" s="257">
        <v>1595</v>
      </c>
      <c r="I50" s="182"/>
      <c r="J50" s="180"/>
      <c r="K50" s="181">
        <v>0</v>
      </c>
      <c r="L50" s="181"/>
      <c r="M50" s="181"/>
      <c r="N50" s="182">
        <v>0</v>
      </c>
      <c r="O50" s="253">
        <f t="shared" si="4"/>
        <v>0.9999874609722762</v>
      </c>
      <c r="P50" s="240"/>
      <c r="Q50" s="240">
        <f t="shared" si="4"/>
        <v>0.9999874609722762</v>
      </c>
    </row>
    <row r="51" spans="1:17" ht="24">
      <c r="A51" s="252">
        <f t="shared" si="3"/>
        <v>40</v>
      </c>
      <c r="B51" s="256" t="s">
        <v>165</v>
      </c>
      <c r="C51" s="180">
        <v>17318.9</v>
      </c>
      <c r="D51" s="181"/>
      <c r="E51" s="257">
        <v>17318.9</v>
      </c>
      <c r="F51" s="180">
        <v>17286.9</v>
      </c>
      <c r="G51" s="180"/>
      <c r="H51" s="257">
        <v>17286.9</v>
      </c>
      <c r="I51" s="182"/>
      <c r="J51" s="180"/>
      <c r="K51" s="181">
        <v>0</v>
      </c>
      <c r="L51" s="181"/>
      <c r="M51" s="181"/>
      <c r="N51" s="182">
        <v>0</v>
      </c>
      <c r="O51" s="253">
        <f t="shared" si="4"/>
        <v>0.9981523075945932</v>
      </c>
      <c r="P51" s="240"/>
      <c r="Q51" s="240">
        <f t="shared" si="4"/>
        <v>0.9981523075945932</v>
      </c>
    </row>
    <row r="52" spans="1:17" ht="12.75">
      <c r="A52" s="252">
        <f t="shared" si="3"/>
        <v>41</v>
      </c>
      <c r="B52" s="256" t="s">
        <v>166</v>
      </c>
      <c r="C52" s="180">
        <v>290</v>
      </c>
      <c r="D52" s="181"/>
      <c r="E52" s="257">
        <v>290</v>
      </c>
      <c r="F52" s="180">
        <v>290</v>
      </c>
      <c r="G52" s="180"/>
      <c r="H52" s="257">
        <v>290</v>
      </c>
      <c r="I52" s="182"/>
      <c r="J52" s="180"/>
      <c r="K52" s="181">
        <v>0</v>
      </c>
      <c r="L52" s="181"/>
      <c r="M52" s="181"/>
      <c r="N52" s="182">
        <v>0</v>
      </c>
      <c r="O52" s="253">
        <f t="shared" si="4"/>
        <v>1</v>
      </c>
      <c r="P52" s="240"/>
      <c r="Q52" s="240">
        <f t="shared" si="4"/>
        <v>1</v>
      </c>
    </row>
    <row r="53" spans="1:17" ht="36">
      <c r="A53" s="252">
        <f t="shared" si="3"/>
        <v>42</v>
      </c>
      <c r="B53" s="256" t="s">
        <v>276</v>
      </c>
      <c r="C53" s="180">
        <v>234.935</v>
      </c>
      <c r="D53" s="181"/>
      <c r="E53" s="257">
        <v>234.935</v>
      </c>
      <c r="F53" s="180">
        <v>235</v>
      </c>
      <c r="G53" s="180"/>
      <c r="H53" s="257">
        <v>235</v>
      </c>
      <c r="I53" s="182"/>
      <c r="J53" s="183"/>
      <c r="K53" s="181">
        <v>0</v>
      </c>
      <c r="L53" s="181"/>
      <c r="M53" s="181"/>
      <c r="N53" s="182">
        <v>0</v>
      </c>
      <c r="O53" s="253">
        <f t="shared" si="4"/>
        <v>1.0002766722710537</v>
      </c>
      <c r="P53" s="240"/>
      <c r="Q53" s="240">
        <f t="shared" si="4"/>
        <v>1.0002766722710537</v>
      </c>
    </row>
    <row r="54" spans="1:17" ht="24">
      <c r="A54" s="252">
        <f t="shared" si="3"/>
        <v>43</v>
      </c>
      <c r="B54" s="256" t="s">
        <v>167</v>
      </c>
      <c r="C54" s="180">
        <v>274.257</v>
      </c>
      <c r="D54" s="181"/>
      <c r="E54" s="257">
        <v>274.257</v>
      </c>
      <c r="F54" s="180">
        <v>274.257</v>
      </c>
      <c r="G54" s="180"/>
      <c r="H54" s="257">
        <v>274.257</v>
      </c>
      <c r="I54" s="182"/>
      <c r="J54" s="183"/>
      <c r="K54" s="181">
        <v>0</v>
      </c>
      <c r="L54" s="181"/>
      <c r="M54" s="181"/>
      <c r="N54" s="182">
        <v>0</v>
      </c>
      <c r="O54" s="253">
        <f t="shared" si="4"/>
        <v>1</v>
      </c>
      <c r="P54" s="240"/>
      <c r="Q54" s="240">
        <f t="shared" si="4"/>
        <v>1</v>
      </c>
    </row>
    <row r="55" spans="1:17" ht="12.75">
      <c r="A55" s="252">
        <f t="shared" si="3"/>
        <v>44</v>
      </c>
      <c r="B55" s="256" t="s">
        <v>168</v>
      </c>
      <c r="C55" s="180">
        <v>3986.266</v>
      </c>
      <c r="D55" s="181"/>
      <c r="E55" s="257">
        <v>3986.266</v>
      </c>
      <c r="F55" s="180">
        <v>3986.2</v>
      </c>
      <c r="G55" s="180"/>
      <c r="H55" s="257">
        <v>3986.2</v>
      </c>
      <c r="I55" s="182"/>
      <c r="J55" s="183"/>
      <c r="K55" s="181">
        <v>0</v>
      </c>
      <c r="L55" s="181"/>
      <c r="M55" s="181"/>
      <c r="N55" s="182">
        <v>0</v>
      </c>
      <c r="O55" s="253">
        <f t="shared" si="4"/>
        <v>0.9999834431520626</v>
      </c>
      <c r="P55" s="240"/>
      <c r="Q55" s="240">
        <f t="shared" si="4"/>
        <v>0.9999834431520626</v>
      </c>
    </row>
    <row r="56" spans="1:17" ht="12.75">
      <c r="A56" s="252">
        <f t="shared" si="3"/>
        <v>45</v>
      </c>
      <c r="B56" s="256" t="s">
        <v>169</v>
      </c>
      <c r="C56" s="180">
        <v>32895</v>
      </c>
      <c r="D56" s="181"/>
      <c r="E56" s="257">
        <v>32895</v>
      </c>
      <c r="F56" s="180">
        <v>32455</v>
      </c>
      <c r="G56" s="181">
        <v>480</v>
      </c>
      <c r="H56" s="257">
        <v>31975</v>
      </c>
      <c r="I56" s="183"/>
      <c r="J56" s="181"/>
      <c r="K56" s="181">
        <v>0</v>
      </c>
      <c r="L56" s="181"/>
      <c r="M56" s="181"/>
      <c r="N56" s="182">
        <v>0</v>
      </c>
      <c r="O56" s="253">
        <f t="shared" si="4"/>
        <v>0.986624107007144</v>
      </c>
      <c r="P56" s="240"/>
      <c r="Q56" s="240">
        <f t="shared" si="4"/>
        <v>0.9720322237422101</v>
      </c>
    </row>
    <row r="57" spans="1:17" ht="24">
      <c r="A57" s="252">
        <f t="shared" si="3"/>
        <v>46</v>
      </c>
      <c r="B57" s="256" t="s">
        <v>170</v>
      </c>
      <c r="C57" s="180">
        <v>67784</v>
      </c>
      <c r="D57" s="181"/>
      <c r="E57" s="257">
        <v>67784</v>
      </c>
      <c r="F57" s="180">
        <v>95122</v>
      </c>
      <c r="G57" s="181">
        <v>27519</v>
      </c>
      <c r="H57" s="257">
        <v>67603</v>
      </c>
      <c r="I57" s="183"/>
      <c r="J57" s="183"/>
      <c r="K57" s="181">
        <v>0</v>
      </c>
      <c r="L57" s="181"/>
      <c r="M57" s="181"/>
      <c r="N57" s="182">
        <v>0</v>
      </c>
      <c r="O57" s="253">
        <f t="shared" si="4"/>
        <v>1.4033105157559307</v>
      </c>
      <c r="P57" s="240"/>
      <c r="Q57" s="240">
        <f t="shared" si="4"/>
        <v>0.9973297533341201</v>
      </c>
    </row>
    <row r="58" spans="1:17" ht="24">
      <c r="A58" s="252">
        <f t="shared" si="3"/>
        <v>47</v>
      </c>
      <c r="B58" s="256" t="s">
        <v>171</v>
      </c>
      <c r="C58" s="180">
        <v>7874</v>
      </c>
      <c r="D58" s="181"/>
      <c r="E58" s="257">
        <v>7874</v>
      </c>
      <c r="F58" s="180">
        <v>7874</v>
      </c>
      <c r="G58" s="183"/>
      <c r="H58" s="257">
        <v>7874</v>
      </c>
      <c r="I58" s="183"/>
      <c r="J58" s="183"/>
      <c r="K58" s="181">
        <v>0</v>
      </c>
      <c r="L58" s="181"/>
      <c r="M58" s="181"/>
      <c r="N58" s="182">
        <v>0</v>
      </c>
      <c r="O58" s="253">
        <f t="shared" si="4"/>
        <v>1</v>
      </c>
      <c r="P58" s="240"/>
      <c r="Q58" s="240">
        <f t="shared" si="4"/>
        <v>1</v>
      </c>
    </row>
    <row r="59" spans="1:17" ht="12.75">
      <c r="A59" s="252">
        <f t="shared" si="3"/>
        <v>48</v>
      </c>
      <c r="B59" s="256" t="s">
        <v>172</v>
      </c>
      <c r="C59" s="180">
        <v>162668</v>
      </c>
      <c r="D59" s="181"/>
      <c r="E59" s="257">
        <v>162668</v>
      </c>
      <c r="F59" s="180">
        <v>160066</v>
      </c>
      <c r="G59" s="181">
        <v>234</v>
      </c>
      <c r="H59" s="257">
        <v>157395</v>
      </c>
      <c r="I59" s="183"/>
      <c r="J59" s="183"/>
      <c r="K59" s="181">
        <v>0</v>
      </c>
      <c r="L59" s="181"/>
      <c r="M59" s="181"/>
      <c r="N59" s="182">
        <v>2437</v>
      </c>
      <c r="O59" s="253">
        <f t="shared" si="4"/>
        <v>0.984004229473529</v>
      </c>
      <c r="P59" s="240"/>
      <c r="Q59" s="240">
        <f t="shared" si="4"/>
        <v>0.9675842820960484</v>
      </c>
    </row>
    <row r="60" spans="1:17" ht="24">
      <c r="A60" s="252">
        <f t="shared" si="3"/>
        <v>49</v>
      </c>
      <c r="B60" s="256" t="s">
        <v>173</v>
      </c>
      <c r="C60" s="180">
        <v>807</v>
      </c>
      <c r="D60" s="181"/>
      <c r="E60" s="257">
        <v>807</v>
      </c>
      <c r="F60" s="180">
        <v>372</v>
      </c>
      <c r="G60" s="183"/>
      <c r="H60" s="257">
        <v>372</v>
      </c>
      <c r="I60" s="183"/>
      <c r="J60" s="183"/>
      <c r="K60" s="181">
        <v>0</v>
      </c>
      <c r="L60" s="181"/>
      <c r="M60" s="181"/>
      <c r="N60" s="182">
        <v>0</v>
      </c>
      <c r="O60" s="253">
        <f t="shared" si="4"/>
        <v>0.46096654275092935</v>
      </c>
      <c r="P60" s="240"/>
      <c r="Q60" s="240">
        <f t="shared" si="4"/>
        <v>0.46096654275092935</v>
      </c>
    </row>
    <row r="61" spans="1:17" ht="24">
      <c r="A61" s="252"/>
      <c r="B61" s="256" t="s">
        <v>174</v>
      </c>
      <c r="C61" s="180"/>
      <c r="D61" s="181"/>
      <c r="E61" s="257">
        <v>4004</v>
      </c>
      <c r="F61" s="180"/>
      <c r="G61" s="183"/>
      <c r="H61" s="257">
        <v>3803</v>
      </c>
      <c r="I61" s="183"/>
      <c r="J61" s="183"/>
      <c r="K61" s="181"/>
      <c r="L61" s="181"/>
      <c r="M61" s="181"/>
      <c r="N61" s="182">
        <v>201</v>
      </c>
      <c r="O61" s="253"/>
      <c r="P61" s="240"/>
      <c r="Q61" s="240">
        <f t="shared" si="4"/>
        <v>0.9498001998001998</v>
      </c>
    </row>
    <row r="62" spans="1:17" ht="24">
      <c r="A62" s="252"/>
      <c r="B62" s="256" t="s">
        <v>192</v>
      </c>
      <c r="C62" s="180"/>
      <c r="D62" s="181"/>
      <c r="E62" s="257">
        <v>30</v>
      </c>
      <c r="F62" s="180"/>
      <c r="G62" s="183"/>
      <c r="H62" s="257">
        <v>30</v>
      </c>
      <c r="I62" s="183"/>
      <c r="J62" s="183"/>
      <c r="K62" s="181"/>
      <c r="L62" s="181"/>
      <c r="M62" s="181"/>
      <c r="N62" s="182">
        <v>0</v>
      </c>
      <c r="O62" s="253"/>
      <c r="P62" s="240"/>
      <c r="Q62" s="240">
        <f t="shared" si="4"/>
        <v>1</v>
      </c>
    </row>
    <row r="63" spans="1:17" ht="39" customHeight="1">
      <c r="A63" s="252">
        <f>A60+1</f>
        <v>50</v>
      </c>
      <c r="B63" s="256" t="s">
        <v>277</v>
      </c>
      <c r="C63" s="180">
        <v>1615315.013759</v>
      </c>
      <c r="D63" s="181">
        <v>1615315.013759</v>
      </c>
      <c r="E63" s="256"/>
      <c r="F63" s="180">
        <v>1259345.8911790003</v>
      </c>
      <c r="G63" s="181">
        <v>1253635.0175790002</v>
      </c>
      <c r="H63" s="256"/>
      <c r="I63" s="183"/>
      <c r="J63" s="183"/>
      <c r="K63" s="181">
        <v>0</v>
      </c>
      <c r="L63" s="181"/>
      <c r="M63" s="181"/>
      <c r="N63" s="258">
        <v>5710.8736</v>
      </c>
      <c r="O63" s="253">
        <f t="shared" si="4"/>
        <v>0.7796286671343294</v>
      </c>
      <c r="P63" s="240">
        <f t="shared" si="4"/>
        <v>0.7760932120984042</v>
      </c>
      <c r="Q63" s="240"/>
    </row>
    <row r="64" spans="1:17" ht="39" customHeight="1">
      <c r="A64" s="252">
        <f t="shared" si="3"/>
        <v>51</v>
      </c>
      <c r="B64" s="259" t="s">
        <v>307</v>
      </c>
      <c r="C64" s="180"/>
      <c r="D64" s="181">
        <v>676.8</v>
      </c>
      <c r="E64" s="256"/>
      <c r="F64" s="180"/>
      <c r="G64" s="181">
        <v>0</v>
      </c>
      <c r="H64" s="256"/>
      <c r="I64" s="183"/>
      <c r="J64" s="183"/>
      <c r="K64" s="181"/>
      <c r="L64" s="181"/>
      <c r="M64" s="181"/>
      <c r="N64" s="183"/>
      <c r="O64" s="253"/>
      <c r="P64" s="240">
        <f t="shared" si="4"/>
        <v>0</v>
      </c>
      <c r="Q64" s="240"/>
    </row>
    <row r="65" spans="1:17" ht="39" customHeight="1">
      <c r="A65" s="252">
        <f t="shared" si="3"/>
        <v>52</v>
      </c>
      <c r="B65" s="259" t="s">
        <v>307</v>
      </c>
      <c r="C65" s="180"/>
      <c r="D65" s="181">
        <v>486.031</v>
      </c>
      <c r="E65" s="256"/>
      <c r="F65" s="180"/>
      <c r="G65" s="181">
        <v>486.031</v>
      </c>
      <c r="H65" s="256"/>
      <c r="I65" s="183"/>
      <c r="J65" s="183"/>
      <c r="K65" s="181"/>
      <c r="L65" s="181"/>
      <c r="M65" s="181"/>
      <c r="N65" s="183"/>
      <c r="O65" s="253"/>
      <c r="P65" s="240">
        <f t="shared" si="4"/>
        <v>1</v>
      </c>
      <c r="Q65" s="240"/>
    </row>
    <row r="66" spans="1:17" ht="39" customHeight="1">
      <c r="A66" s="252">
        <f t="shared" si="3"/>
        <v>53</v>
      </c>
      <c r="B66" s="259" t="s">
        <v>308</v>
      </c>
      <c r="C66" s="180"/>
      <c r="D66" s="181">
        <v>3905.362</v>
      </c>
      <c r="E66" s="256"/>
      <c r="F66" s="180"/>
      <c r="G66" s="181">
        <v>3863.853</v>
      </c>
      <c r="H66" s="256"/>
      <c r="I66" s="183"/>
      <c r="J66" s="183"/>
      <c r="K66" s="181"/>
      <c r="L66" s="181"/>
      <c r="M66" s="181"/>
      <c r="N66" s="183"/>
      <c r="O66" s="253"/>
      <c r="P66" s="240">
        <f t="shared" si="4"/>
        <v>0.9893712797942931</v>
      </c>
      <c r="Q66" s="240"/>
    </row>
    <row r="67" spans="1:17" ht="39" customHeight="1">
      <c r="A67" s="252">
        <f t="shared" si="3"/>
        <v>54</v>
      </c>
      <c r="B67" s="259" t="s">
        <v>309</v>
      </c>
      <c r="C67" s="180"/>
      <c r="D67" s="181">
        <v>51996.897</v>
      </c>
      <c r="E67" s="256"/>
      <c r="F67" s="180"/>
      <c r="G67" s="181">
        <v>24358.3669</v>
      </c>
      <c r="H67" s="256"/>
      <c r="I67" s="183"/>
      <c r="J67" s="183"/>
      <c r="K67" s="181"/>
      <c r="L67" s="181"/>
      <c r="M67" s="181"/>
      <c r="N67" s="183"/>
      <c r="O67" s="253"/>
      <c r="P67" s="240">
        <f t="shared" si="4"/>
        <v>0.4684580870277702</v>
      </c>
      <c r="Q67" s="240"/>
    </row>
    <row r="68" spans="1:17" ht="39" customHeight="1">
      <c r="A68" s="252">
        <f t="shared" si="3"/>
        <v>55</v>
      </c>
      <c r="B68" s="259" t="s">
        <v>310</v>
      </c>
      <c r="C68" s="180"/>
      <c r="D68" s="181">
        <v>20000</v>
      </c>
      <c r="E68" s="256"/>
      <c r="F68" s="180"/>
      <c r="G68" s="181">
        <v>20000</v>
      </c>
      <c r="H68" s="256"/>
      <c r="I68" s="183"/>
      <c r="J68" s="183"/>
      <c r="K68" s="181"/>
      <c r="L68" s="181"/>
      <c r="M68" s="181"/>
      <c r="N68" s="183"/>
      <c r="O68" s="253"/>
      <c r="P68" s="240">
        <f t="shared" si="4"/>
        <v>1</v>
      </c>
      <c r="Q68" s="240"/>
    </row>
    <row r="69" spans="1:17" ht="39" customHeight="1">
      <c r="A69" s="252">
        <f t="shared" si="3"/>
        <v>56</v>
      </c>
      <c r="B69" s="259" t="s">
        <v>311</v>
      </c>
      <c r="C69" s="180"/>
      <c r="D69" s="181">
        <v>35339.4494</v>
      </c>
      <c r="E69" s="256"/>
      <c r="F69" s="180"/>
      <c r="G69" s="181">
        <v>35045.118</v>
      </c>
      <c r="H69" s="256"/>
      <c r="I69" s="183"/>
      <c r="J69" s="183"/>
      <c r="K69" s="181"/>
      <c r="L69" s="181"/>
      <c r="M69" s="181"/>
      <c r="N69" s="183"/>
      <c r="O69" s="253"/>
      <c r="P69" s="240">
        <f t="shared" si="4"/>
        <v>0.9916713077029435</v>
      </c>
      <c r="Q69" s="240"/>
    </row>
    <row r="70" spans="1:17" ht="39" customHeight="1">
      <c r="A70" s="252">
        <f t="shared" si="3"/>
        <v>57</v>
      </c>
      <c r="B70" s="259" t="s">
        <v>312</v>
      </c>
      <c r="C70" s="180"/>
      <c r="D70" s="181">
        <v>27.3581</v>
      </c>
      <c r="E70" s="256"/>
      <c r="F70" s="180"/>
      <c r="G70" s="181">
        <v>21.2567</v>
      </c>
      <c r="H70" s="256"/>
      <c r="I70" s="183"/>
      <c r="J70" s="183"/>
      <c r="K70" s="181"/>
      <c r="L70" s="181"/>
      <c r="M70" s="181"/>
      <c r="N70" s="183"/>
      <c r="O70" s="253"/>
      <c r="P70" s="240">
        <f t="shared" si="4"/>
        <v>0.7769801265438754</v>
      </c>
      <c r="Q70" s="240"/>
    </row>
    <row r="71" spans="1:17" s="254" customFormat="1" ht="15">
      <c r="A71" s="252">
        <f t="shared" si="3"/>
        <v>58</v>
      </c>
      <c r="B71" s="259" t="s">
        <v>313</v>
      </c>
      <c r="C71" s="180"/>
      <c r="D71" s="181">
        <v>490</v>
      </c>
      <c r="E71" s="183"/>
      <c r="F71" s="180"/>
      <c r="G71" s="181">
        <v>490</v>
      </c>
      <c r="H71" s="181"/>
      <c r="I71" s="183"/>
      <c r="J71" s="183"/>
      <c r="K71" s="181"/>
      <c r="L71" s="181"/>
      <c r="M71" s="181"/>
      <c r="N71" s="183"/>
      <c r="O71" s="253"/>
      <c r="P71" s="240">
        <f t="shared" si="4"/>
        <v>1</v>
      </c>
      <c r="Q71" s="240"/>
    </row>
    <row r="72" spans="1:17" s="254" customFormat="1" ht="15">
      <c r="A72" s="252">
        <f t="shared" si="3"/>
        <v>59</v>
      </c>
      <c r="B72" s="259" t="s">
        <v>314</v>
      </c>
      <c r="C72" s="180"/>
      <c r="D72" s="181">
        <v>155850</v>
      </c>
      <c r="E72" s="183"/>
      <c r="F72" s="180"/>
      <c r="G72" s="181">
        <v>7957.54579</v>
      </c>
      <c r="H72" s="181"/>
      <c r="I72" s="183"/>
      <c r="J72" s="183"/>
      <c r="K72" s="181"/>
      <c r="L72" s="181"/>
      <c r="M72" s="181"/>
      <c r="N72" s="183"/>
      <c r="O72" s="253"/>
      <c r="P72" s="240">
        <f t="shared" si="4"/>
        <v>0.05105900410651267</v>
      </c>
      <c r="Q72" s="240"/>
    </row>
    <row r="73" spans="1:17" s="254" customFormat="1" ht="24">
      <c r="A73" s="252">
        <f t="shared" si="3"/>
        <v>60</v>
      </c>
      <c r="B73" s="259" t="s">
        <v>315</v>
      </c>
      <c r="C73" s="180"/>
      <c r="D73" s="181">
        <v>365</v>
      </c>
      <c r="E73" s="183"/>
      <c r="F73" s="180"/>
      <c r="G73" s="181">
        <v>0</v>
      </c>
      <c r="H73" s="181"/>
      <c r="I73" s="183"/>
      <c r="J73" s="183"/>
      <c r="K73" s="181"/>
      <c r="L73" s="181"/>
      <c r="M73" s="181"/>
      <c r="N73" s="183"/>
      <c r="O73" s="253"/>
      <c r="P73" s="240">
        <f t="shared" si="4"/>
        <v>0</v>
      </c>
      <c r="Q73" s="240"/>
    </row>
    <row r="74" spans="1:17" s="254" customFormat="1" ht="24">
      <c r="A74" s="252">
        <f t="shared" si="3"/>
        <v>61</v>
      </c>
      <c r="B74" s="259" t="s">
        <v>316</v>
      </c>
      <c r="C74" s="180"/>
      <c r="D74" s="181">
        <v>850</v>
      </c>
      <c r="E74" s="183"/>
      <c r="F74" s="180"/>
      <c r="G74" s="181">
        <v>850</v>
      </c>
      <c r="H74" s="181"/>
      <c r="I74" s="183"/>
      <c r="J74" s="183"/>
      <c r="K74" s="181"/>
      <c r="L74" s="181"/>
      <c r="M74" s="181"/>
      <c r="N74" s="183"/>
      <c r="O74" s="253"/>
      <c r="P74" s="240">
        <f t="shared" si="4"/>
        <v>1</v>
      </c>
      <c r="Q74" s="240"/>
    </row>
    <row r="75" spans="1:17" s="254" customFormat="1" ht="24">
      <c r="A75" s="252">
        <f t="shared" si="3"/>
        <v>62</v>
      </c>
      <c r="B75" s="259" t="s">
        <v>317</v>
      </c>
      <c r="C75" s="180"/>
      <c r="D75" s="181">
        <v>1705.826</v>
      </c>
      <c r="E75" s="183"/>
      <c r="F75" s="180"/>
      <c r="G75" s="181">
        <v>1702.496</v>
      </c>
      <c r="H75" s="181"/>
      <c r="I75" s="183"/>
      <c r="J75" s="183"/>
      <c r="K75" s="181"/>
      <c r="L75" s="181"/>
      <c r="M75" s="181"/>
      <c r="N75" s="183"/>
      <c r="O75" s="253"/>
      <c r="P75" s="240">
        <f t="shared" si="4"/>
        <v>0.9980478665467639</v>
      </c>
      <c r="Q75" s="240"/>
    </row>
    <row r="76" spans="1:17" s="254" customFormat="1" ht="24">
      <c r="A76" s="252">
        <f t="shared" si="3"/>
        <v>63</v>
      </c>
      <c r="B76" s="259" t="s">
        <v>318</v>
      </c>
      <c r="C76" s="180"/>
      <c r="D76" s="181">
        <v>2115.92</v>
      </c>
      <c r="E76" s="183"/>
      <c r="F76" s="180"/>
      <c r="G76" s="181">
        <v>1731.981</v>
      </c>
      <c r="H76" s="181"/>
      <c r="I76" s="183"/>
      <c r="J76" s="183"/>
      <c r="K76" s="181"/>
      <c r="L76" s="181"/>
      <c r="M76" s="181"/>
      <c r="N76" s="183"/>
      <c r="O76" s="253"/>
      <c r="P76" s="240">
        <f t="shared" si="4"/>
        <v>0.8185474876176793</v>
      </c>
      <c r="Q76" s="240"/>
    </row>
    <row r="77" spans="1:17" s="254" customFormat="1" ht="15">
      <c r="A77" s="252">
        <f t="shared" si="3"/>
        <v>64</v>
      </c>
      <c r="B77" s="259" t="s">
        <v>319</v>
      </c>
      <c r="C77" s="180"/>
      <c r="D77" s="181">
        <v>2261.042</v>
      </c>
      <c r="E77" s="183"/>
      <c r="F77" s="180"/>
      <c r="G77" s="181">
        <v>2082.692</v>
      </c>
      <c r="H77" s="181"/>
      <c r="I77" s="183"/>
      <c r="J77" s="183"/>
      <c r="K77" s="181"/>
      <c r="L77" s="181"/>
      <c r="M77" s="181"/>
      <c r="N77" s="183"/>
      <c r="O77" s="253"/>
      <c r="P77" s="240">
        <f t="shared" si="4"/>
        <v>0.9211204391603518</v>
      </c>
      <c r="Q77" s="240"/>
    </row>
    <row r="78" spans="1:17" s="254" customFormat="1" ht="15">
      <c r="A78" s="252">
        <f t="shared" si="3"/>
        <v>65</v>
      </c>
      <c r="B78" s="259" t="s">
        <v>320</v>
      </c>
      <c r="C78" s="180"/>
      <c r="D78" s="181">
        <v>1150</v>
      </c>
      <c r="E78" s="183"/>
      <c r="F78" s="180"/>
      <c r="G78" s="181">
        <v>1150</v>
      </c>
      <c r="H78" s="181"/>
      <c r="I78" s="183"/>
      <c r="J78" s="183"/>
      <c r="K78" s="181"/>
      <c r="L78" s="181"/>
      <c r="M78" s="181"/>
      <c r="N78" s="183"/>
      <c r="O78" s="253"/>
      <c r="P78" s="240">
        <f t="shared" si="4"/>
        <v>1</v>
      </c>
      <c r="Q78" s="240"/>
    </row>
    <row r="79" spans="1:17" s="254" customFormat="1" ht="15">
      <c r="A79" s="252">
        <f t="shared" si="3"/>
        <v>66</v>
      </c>
      <c r="B79" s="259" t="s">
        <v>321</v>
      </c>
      <c r="C79" s="180"/>
      <c r="D79" s="181">
        <v>10000</v>
      </c>
      <c r="E79" s="183"/>
      <c r="F79" s="180"/>
      <c r="G79" s="181">
        <v>10000</v>
      </c>
      <c r="H79" s="181"/>
      <c r="I79" s="183"/>
      <c r="J79" s="183"/>
      <c r="K79" s="181"/>
      <c r="L79" s="181"/>
      <c r="M79" s="181"/>
      <c r="N79" s="183"/>
      <c r="O79" s="253"/>
      <c r="P79" s="240">
        <f t="shared" si="4"/>
        <v>1</v>
      </c>
      <c r="Q79" s="240"/>
    </row>
    <row r="80" spans="1:17" s="254" customFormat="1" ht="15">
      <c r="A80" s="252">
        <f aca="true" t="shared" si="5" ref="A80:A102">A79+1</f>
        <v>67</v>
      </c>
      <c r="B80" s="259" t="s">
        <v>322</v>
      </c>
      <c r="C80" s="180"/>
      <c r="D80" s="181">
        <v>598.129</v>
      </c>
      <c r="E80" s="183"/>
      <c r="F80" s="180"/>
      <c r="G80" s="181">
        <v>598.129</v>
      </c>
      <c r="H80" s="181"/>
      <c r="I80" s="183"/>
      <c r="J80" s="183"/>
      <c r="K80" s="181"/>
      <c r="L80" s="181"/>
      <c r="M80" s="181"/>
      <c r="N80" s="183"/>
      <c r="O80" s="253"/>
      <c r="P80" s="240">
        <f t="shared" si="4"/>
        <v>1</v>
      </c>
      <c r="Q80" s="240"/>
    </row>
    <row r="81" spans="1:17" s="254" customFormat="1" ht="15">
      <c r="A81" s="252">
        <f t="shared" si="5"/>
        <v>68</v>
      </c>
      <c r="B81" s="259" t="s">
        <v>323</v>
      </c>
      <c r="C81" s="180"/>
      <c r="D81" s="181">
        <v>4000</v>
      </c>
      <c r="E81" s="183"/>
      <c r="F81" s="180"/>
      <c r="G81" s="181">
        <v>3797.8056</v>
      </c>
      <c r="H81" s="181"/>
      <c r="I81" s="183"/>
      <c r="J81" s="183"/>
      <c r="K81" s="181"/>
      <c r="L81" s="181"/>
      <c r="M81" s="181"/>
      <c r="N81" s="183"/>
      <c r="O81" s="253"/>
      <c r="P81" s="240">
        <f t="shared" si="4"/>
        <v>0.9494514000000001</v>
      </c>
      <c r="Q81" s="240"/>
    </row>
    <row r="82" spans="1:17" s="254" customFormat="1" ht="15">
      <c r="A82" s="252">
        <f t="shared" si="5"/>
        <v>69</v>
      </c>
      <c r="B82" s="259" t="s">
        <v>324</v>
      </c>
      <c r="C82" s="180"/>
      <c r="D82" s="181">
        <v>684.865</v>
      </c>
      <c r="E82" s="183"/>
      <c r="F82" s="180"/>
      <c r="G82" s="181">
        <v>684.865</v>
      </c>
      <c r="H82" s="181"/>
      <c r="I82" s="183"/>
      <c r="J82" s="183"/>
      <c r="K82" s="181"/>
      <c r="L82" s="181"/>
      <c r="M82" s="181"/>
      <c r="N82" s="183"/>
      <c r="O82" s="253"/>
      <c r="P82" s="240">
        <f t="shared" si="4"/>
        <v>1</v>
      </c>
      <c r="Q82" s="240"/>
    </row>
    <row r="83" spans="1:17" s="254" customFormat="1" ht="15">
      <c r="A83" s="252">
        <f t="shared" si="5"/>
        <v>70</v>
      </c>
      <c r="B83" s="259" t="s">
        <v>325</v>
      </c>
      <c r="C83" s="180"/>
      <c r="D83" s="181">
        <v>235</v>
      </c>
      <c r="E83" s="183"/>
      <c r="F83" s="180"/>
      <c r="G83" s="181">
        <v>0</v>
      </c>
      <c r="H83" s="181"/>
      <c r="I83" s="183"/>
      <c r="J83" s="183"/>
      <c r="K83" s="181"/>
      <c r="L83" s="181"/>
      <c r="M83" s="181"/>
      <c r="N83" s="183"/>
      <c r="O83" s="253"/>
      <c r="P83" s="240">
        <f t="shared" si="4"/>
        <v>0</v>
      </c>
      <c r="Q83" s="240"/>
    </row>
    <row r="84" spans="1:17" s="254" customFormat="1" ht="15">
      <c r="A84" s="252">
        <f t="shared" si="5"/>
        <v>71</v>
      </c>
      <c r="B84" s="259" t="s">
        <v>326</v>
      </c>
      <c r="C84" s="180"/>
      <c r="D84" s="181">
        <v>4000</v>
      </c>
      <c r="E84" s="183"/>
      <c r="F84" s="180"/>
      <c r="G84" s="181">
        <v>4000</v>
      </c>
      <c r="H84" s="181"/>
      <c r="I84" s="183"/>
      <c r="J84" s="183"/>
      <c r="K84" s="181"/>
      <c r="L84" s="181"/>
      <c r="M84" s="181"/>
      <c r="N84" s="183"/>
      <c r="O84" s="253"/>
      <c r="P84" s="240">
        <f t="shared" si="4"/>
        <v>1</v>
      </c>
      <c r="Q84" s="240"/>
    </row>
    <row r="85" spans="1:17" s="254" customFormat="1" ht="15">
      <c r="A85" s="252">
        <f t="shared" si="5"/>
        <v>72</v>
      </c>
      <c r="B85" s="259" t="s">
        <v>327</v>
      </c>
      <c r="C85" s="180"/>
      <c r="D85" s="181">
        <v>71.0025</v>
      </c>
      <c r="E85" s="183"/>
      <c r="F85" s="180"/>
      <c r="G85" s="181">
        <v>71.0025</v>
      </c>
      <c r="H85" s="181"/>
      <c r="I85" s="183"/>
      <c r="J85" s="183"/>
      <c r="K85" s="181"/>
      <c r="L85" s="181"/>
      <c r="M85" s="181"/>
      <c r="N85" s="183"/>
      <c r="O85" s="253"/>
      <c r="P85" s="240">
        <f t="shared" si="4"/>
        <v>1</v>
      </c>
      <c r="Q85" s="240"/>
    </row>
    <row r="86" spans="1:17" s="254" customFormat="1" ht="15">
      <c r="A86" s="252">
        <f t="shared" si="5"/>
        <v>73</v>
      </c>
      <c r="B86" s="259" t="s">
        <v>328</v>
      </c>
      <c r="C86" s="180"/>
      <c r="D86" s="181">
        <v>20500</v>
      </c>
      <c r="E86" s="183"/>
      <c r="F86" s="180"/>
      <c r="G86" s="181">
        <v>18930.137</v>
      </c>
      <c r="H86" s="181"/>
      <c r="I86" s="183"/>
      <c r="J86" s="183"/>
      <c r="K86" s="181"/>
      <c r="L86" s="181"/>
      <c r="M86" s="181"/>
      <c r="N86" s="183"/>
      <c r="O86" s="253"/>
      <c r="P86" s="240">
        <f t="shared" si="4"/>
        <v>0.9234213170731707</v>
      </c>
      <c r="Q86" s="240"/>
    </row>
    <row r="87" spans="1:17" s="254" customFormat="1" ht="15">
      <c r="A87" s="252">
        <f t="shared" si="5"/>
        <v>74</v>
      </c>
      <c r="B87" s="259" t="s">
        <v>329</v>
      </c>
      <c r="C87" s="180"/>
      <c r="D87" s="181">
        <v>17459.252</v>
      </c>
      <c r="E87" s="183"/>
      <c r="F87" s="180"/>
      <c r="G87" s="181">
        <v>17459.252</v>
      </c>
      <c r="H87" s="181"/>
      <c r="I87" s="183"/>
      <c r="J87" s="183"/>
      <c r="K87" s="181"/>
      <c r="L87" s="181"/>
      <c r="M87" s="181"/>
      <c r="N87" s="183"/>
      <c r="O87" s="253"/>
      <c r="P87" s="240">
        <f t="shared" si="4"/>
        <v>1</v>
      </c>
      <c r="Q87" s="240"/>
    </row>
    <row r="88" spans="1:17" s="254" customFormat="1" ht="15">
      <c r="A88" s="252">
        <f t="shared" si="5"/>
        <v>75</v>
      </c>
      <c r="B88" s="259" t="s">
        <v>330</v>
      </c>
      <c r="C88" s="180"/>
      <c r="D88" s="181">
        <v>20</v>
      </c>
      <c r="E88" s="183"/>
      <c r="F88" s="180"/>
      <c r="G88" s="181">
        <v>20</v>
      </c>
      <c r="H88" s="181"/>
      <c r="I88" s="183"/>
      <c r="J88" s="183"/>
      <c r="K88" s="181"/>
      <c r="L88" s="181"/>
      <c r="M88" s="181"/>
      <c r="N88" s="183"/>
      <c r="O88" s="253"/>
      <c r="P88" s="240">
        <f t="shared" si="4"/>
        <v>1</v>
      </c>
      <c r="Q88" s="240"/>
    </row>
    <row r="89" spans="1:17" s="254" customFormat="1" ht="24">
      <c r="A89" s="252">
        <f t="shared" si="5"/>
        <v>76</v>
      </c>
      <c r="B89" s="259" t="s">
        <v>331</v>
      </c>
      <c r="C89" s="180"/>
      <c r="D89" s="181">
        <v>1172.348331</v>
      </c>
      <c r="E89" s="183"/>
      <c r="F89" s="180"/>
      <c r="G89" s="181">
        <v>1172.348331</v>
      </c>
      <c r="H89" s="181"/>
      <c r="I89" s="183"/>
      <c r="J89" s="183"/>
      <c r="K89" s="181"/>
      <c r="L89" s="181"/>
      <c r="M89" s="181"/>
      <c r="N89" s="183"/>
      <c r="O89" s="253"/>
      <c r="P89" s="240">
        <f t="shared" si="4"/>
        <v>1</v>
      </c>
      <c r="Q89" s="240"/>
    </row>
    <row r="90" spans="1:17" s="254" customFormat="1" ht="24">
      <c r="A90" s="252">
        <f t="shared" si="5"/>
        <v>77</v>
      </c>
      <c r="B90" s="259" t="s">
        <v>331</v>
      </c>
      <c r="C90" s="180"/>
      <c r="D90" s="181">
        <v>146574.096</v>
      </c>
      <c r="E90" s="183"/>
      <c r="F90" s="180"/>
      <c r="G90" s="181">
        <v>19737.36118</v>
      </c>
      <c r="H90" s="181"/>
      <c r="I90" s="183"/>
      <c r="J90" s="183"/>
      <c r="K90" s="181"/>
      <c r="L90" s="181"/>
      <c r="M90" s="181"/>
      <c r="N90" s="183"/>
      <c r="O90" s="253"/>
      <c r="P90" s="240">
        <f t="shared" si="4"/>
        <v>0.13465790831143862</v>
      </c>
      <c r="Q90" s="240"/>
    </row>
    <row r="91" spans="1:17" s="254" customFormat="1" ht="24">
      <c r="A91" s="252">
        <f t="shared" si="5"/>
        <v>78</v>
      </c>
      <c r="B91" s="259" t="s">
        <v>332</v>
      </c>
      <c r="C91" s="180"/>
      <c r="D91" s="181">
        <v>1720</v>
      </c>
      <c r="E91" s="183"/>
      <c r="F91" s="180"/>
      <c r="G91" s="181">
        <v>1720</v>
      </c>
      <c r="H91" s="181"/>
      <c r="I91" s="183"/>
      <c r="J91" s="183"/>
      <c r="K91" s="181"/>
      <c r="L91" s="181"/>
      <c r="M91" s="181"/>
      <c r="N91" s="183"/>
      <c r="O91" s="253"/>
      <c r="P91" s="240">
        <f aca="true" t="shared" si="6" ref="P91:P97">G91/D91</f>
        <v>1</v>
      </c>
      <c r="Q91" s="240"/>
    </row>
    <row r="92" spans="1:17" s="254" customFormat="1" ht="24">
      <c r="A92" s="252">
        <f t="shared" si="5"/>
        <v>79</v>
      </c>
      <c r="B92" s="259" t="s">
        <v>333</v>
      </c>
      <c r="C92" s="180"/>
      <c r="D92" s="181">
        <v>7000</v>
      </c>
      <c r="E92" s="183"/>
      <c r="F92" s="180"/>
      <c r="G92" s="181">
        <v>7000</v>
      </c>
      <c r="H92" s="181"/>
      <c r="I92" s="183"/>
      <c r="J92" s="183"/>
      <c r="K92" s="181"/>
      <c r="L92" s="181"/>
      <c r="M92" s="181"/>
      <c r="N92" s="183"/>
      <c r="O92" s="253"/>
      <c r="P92" s="240">
        <f t="shared" si="6"/>
        <v>1</v>
      </c>
      <c r="Q92" s="240"/>
    </row>
    <row r="93" spans="1:17" s="254" customFormat="1" ht="24">
      <c r="A93" s="252">
        <f t="shared" si="5"/>
        <v>80</v>
      </c>
      <c r="B93" s="259" t="s">
        <v>334</v>
      </c>
      <c r="C93" s="180"/>
      <c r="D93" s="181">
        <v>3500</v>
      </c>
      <c r="E93" s="183"/>
      <c r="F93" s="180"/>
      <c r="G93" s="181">
        <v>3500</v>
      </c>
      <c r="H93" s="181"/>
      <c r="I93" s="183"/>
      <c r="J93" s="183"/>
      <c r="K93" s="181"/>
      <c r="L93" s="181"/>
      <c r="M93" s="181"/>
      <c r="N93" s="183"/>
      <c r="O93" s="253"/>
      <c r="P93" s="240">
        <f t="shared" si="6"/>
        <v>1</v>
      </c>
      <c r="Q93" s="240"/>
    </row>
    <row r="94" spans="1:17" s="254" customFormat="1" ht="24">
      <c r="A94" s="252">
        <f t="shared" si="5"/>
        <v>81</v>
      </c>
      <c r="B94" s="259" t="s">
        <v>335</v>
      </c>
      <c r="C94" s="180"/>
      <c r="D94" s="181">
        <v>2240</v>
      </c>
      <c r="E94" s="183"/>
      <c r="F94" s="180"/>
      <c r="G94" s="181">
        <v>2240</v>
      </c>
      <c r="H94" s="181"/>
      <c r="I94" s="183"/>
      <c r="J94" s="183"/>
      <c r="K94" s="181"/>
      <c r="L94" s="181"/>
      <c r="M94" s="181"/>
      <c r="N94" s="183"/>
      <c r="O94" s="253"/>
      <c r="P94" s="240">
        <f t="shared" si="6"/>
        <v>1</v>
      </c>
      <c r="Q94" s="240"/>
    </row>
    <row r="95" spans="1:17" s="254" customFormat="1" ht="24">
      <c r="A95" s="252">
        <f t="shared" si="5"/>
        <v>82</v>
      </c>
      <c r="B95" s="259" t="s">
        <v>336</v>
      </c>
      <c r="C95" s="180"/>
      <c r="D95" s="181">
        <v>6000</v>
      </c>
      <c r="E95" s="183"/>
      <c r="F95" s="180"/>
      <c r="G95" s="181">
        <v>5794.112</v>
      </c>
      <c r="H95" s="181"/>
      <c r="I95" s="183"/>
      <c r="J95" s="183"/>
      <c r="K95" s="181"/>
      <c r="L95" s="181"/>
      <c r="M95" s="181"/>
      <c r="N95" s="183"/>
      <c r="O95" s="253"/>
      <c r="P95" s="240">
        <f t="shared" si="6"/>
        <v>0.9656853333333334</v>
      </c>
      <c r="Q95" s="240"/>
    </row>
    <row r="96" spans="1:17" s="254" customFormat="1" ht="24">
      <c r="A96" s="252">
        <f t="shared" si="5"/>
        <v>83</v>
      </c>
      <c r="B96" s="259" t="s">
        <v>337</v>
      </c>
      <c r="C96" s="180"/>
      <c r="D96" s="181">
        <v>5500</v>
      </c>
      <c r="E96" s="183"/>
      <c r="F96" s="180"/>
      <c r="G96" s="181">
        <v>5500</v>
      </c>
      <c r="H96" s="181"/>
      <c r="I96" s="183"/>
      <c r="J96" s="183"/>
      <c r="K96" s="181"/>
      <c r="L96" s="181"/>
      <c r="M96" s="181"/>
      <c r="N96" s="183"/>
      <c r="O96" s="253"/>
      <c r="P96" s="240">
        <f t="shared" si="6"/>
        <v>1</v>
      </c>
      <c r="Q96" s="240"/>
    </row>
    <row r="97" spans="1:17" s="254" customFormat="1" ht="24">
      <c r="A97" s="252">
        <f t="shared" si="5"/>
        <v>84</v>
      </c>
      <c r="B97" s="259" t="s">
        <v>338</v>
      </c>
      <c r="C97" s="180"/>
      <c r="D97" s="181">
        <v>1500</v>
      </c>
      <c r="E97" s="183"/>
      <c r="F97" s="180"/>
      <c r="G97" s="181">
        <v>1496.926</v>
      </c>
      <c r="H97" s="181"/>
      <c r="I97" s="183"/>
      <c r="J97" s="183"/>
      <c r="K97" s="181"/>
      <c r="L97" s="181"/>
      <c r="M97" s="181"/>
      <c r="N97" s="183"/>
      <c r="O97" s="253"/>
      <c r="P97" s="240">
        <f t="shared" si="6"/>
        <v>0.9979506666666667</v>
      </c>
      <c r="Q97" s="240"/>
    </row>
    <row r="98" spans="1:17" s="254" customFormat="1" ht="15">
      <c r="A98" s="252">
        <f t="shared" si="5"/>
        <v>85</v>
      </c>
      <c r="B98" s="259" t="s">
        <v>339</v>
      </c>
      <c r="C98" s="180"/>
      <c r="D98" s="181">
        <v>2723</v>
      </c>
      <c r="E98" s="183"/>
      <c r="F98" s="180"/>
      <c r="G98" s="181">
        <v>1976.0251</v>
      </c>
      <c r="H98" s="181"/>
      <c r="I98" s="183"/>
      <c r="J98" s="183"/>
      <c r="K98" s="181"/>
      <c r="L98" s="181"/>
      <c r="M98" s="181"/>
      <c r="N98" s="183"/>
      <c r="O98" s="253"/>
      <c r="P98" s="240">
        <f>G98/D98</f>
        <v>0.7256794344473008</v>
      </c>
      <c r="Q98" s="240"/>
    </row>
    <row r="99" spans="1:17" s="254" customFormat="1" ht="15">
      <c r="A99" s="252">
        <f t="shared" si="5"/>
        <v>86</v>
      </c>
      <c r="B99" s="259" t="s">
        <v>340</v>
      </c>
      <c r="C99" s="180"/>
      <c r="D99" s="181">
        <v>258.39</v>
      </c>
      <c r="E99" s="183"/>
      <c r="F99" s="180"/>
      <c r="G99" s="181">
        <v>258.39</v>
      </c>
      <c r="H99" s="181"/>
      <c r="I99" s="183"/>
      <c r="J99" s="183"/>
      <c r="K99" s="181"/>
      <c r="L99" s="181"/>
      <c r="M99" s="181"/>
      <c r="N99" s="183"/>
      <c r="O99" s="253"/>
      <c r="P99" s="240">
        <f>G99/D99</f>
        <v>1</v>
      </c>
      <c r="Q99" s="240"/>
    </row>
    <row r="100" spans="1:17" ht="24">
      <c r="A100" s="252">
        <f t="shared" si="5"/>
        <v>87</v>
      </c>
      <c r="B100" s="259" t="s">
        <v>341</v>
      </c>
      <c r="C100" s="180"/>
      <c r="D100" s="181">
        <v>10000</v>
      </c>
      <c r="E100" s="183"/>
      <c r="F100" s="180"/>
      <c r="G100" s="181">
        <v>1735.345</v>
      </c>
      <c r="H100" s="181"/>
      <c r="I100" s="183"/>
      <c r="J100" s="183"/>
      <c r="K100" s="181"/>
      <c r="L100" s="181"/>
      <c r="M100" s="181"/>
      <c r="N100" s="183"/>
      <c r="O100" s="253"/>
      <c r="P100" s="240">
        <f>G100/D100</f>
        <v>0.1735345</v>
      </c>
      <c r="Q100" s="240"/>
    </row>
    <row r="101" spans="1:17" ht="35.25" customHeight="1">
      <c r="A101" s="252">
        <f t="shared" si="5"/>
        <v>88</v>
      </c>
      <c r="B101" s="259" t="s">
        <v>127</v>
      </c>
      <c r="C101" s="180"/>
      <c r="D101" s="181">
        <v>427.552</v>
      </c>
      <c r="E101" s="183"/>
      <c r="F101" s="180"/>
      <c r="G101" s="181">
        <v>54.913</v>
      </c>
      <c r="H101" s="181"/>
      <c r="I101" s="183"/>
      <c r="J101" s="183"/>
      <c r="K101" s="181"/>
      <c r="L101" s="181"/>
      <c r="M101" s="181"/>
      <c r="N101" s="183"/>
      <c r="O101" s="253"/>
      <c r="P101" s="240">
        <f>G101/D101</f>
        <v>0.12843583938327968</v>
      </c>
      <c r="Q101" s="240"/>
    </row>
    <row r="102" spans="1:17" ht="23.25" customHeight="1">
      <c r="A102" s="252">
        <f t="shared" si="5"/>
        <v>89</v>
      </c>
      <c r="B102" s="260" t="s">
        <v>128</v>
      </c>
      <c r="C102" s="180"/>
      <c r="D102" s="181">
        <v>129.058</v>
      </c>
      <c r="E102" s="183"/>
      <c r="F102" s="180"/>
      <c r="G102" s="181">
        <v>0</v>
      </c>
      <c r="H102" s="181"/>
      <c r="I102" s="183"/>
      <c r="J102" s="183"/>
      <c r="K102" s="181"/>
      <c r="L102" s="181"/>
      <c r="M102" s="181"/>
      <c r="N102" s="183"/>
      <c r="O102" s="253"/>
      <c r="P102" s="240">
        <f>G102/D102</f>
        <v>0</v>
      </c>
      <c r="Q102" s="240"/>
    </row>
    <row r="103" spans="1:17" s="254" customFormat="1" ht="46.5" customHeight="1">
      <c r="A103" s="249" t="s">
        <v>12</v>
      </c>
      <c r="B103" s="250" t="s">
        <v>263</v>
      </c>
      <c r="C103" s="251">
        <v>5700</v>
      </c>
      <c r="D103" s="261"/>
      <c r="E103" s="250"/>
      <c r="F103" s="251">
        <v>3045</v>
      </c>
      <c r="G103" s="250"/>
      <c r="H103" s="261"/>
      <c r="I103" s="261">
        <v>3045</v>
      </c>
      <c r="J103" s="250"/>
      <c r="K103" s="261"/>
      <c r="L103" s="261"/>
      <c r="M103" s="261"/>
      <c r="N103" s="250"/>
      <c r="O103" s="248"/>
      <c r="P103" s="240"/>
      <c r="Q103" s="248"/>
    </row>
    <row r="104" spans="1:17" s="254" customFormat="1" ht="33" customHeight="1">
      <c r="A104" s="249" t="s">
        <v>13</v>
      </c>
      <c r="B104" s="250" t="s">
        <v>264</v>
      </c>
      <c r="C104" s="251">
        <v>1230</v>
      </c>
      <c r="D104" s="261"/>
      <c r="E104" s="250"/>
      <c r="F104" s="251">
        <v>1230</v>
      </c>
      <c r="G104" s="250"/>
      <c r="H104" s="261"/>
      <c r="I104" s="250"/>
      <c r="J104" s="261">
        <v>1230</v>
      </c>
      <c r="K104" s="261"/>
      <c r="L104" s="261"/>
      <c r="M104" s="261"/>
      <c r="N104" s="250"/>
      <c r="O104" s="248"/>
      <c r="P104" s="240"/>
      <c r="Q104" s="248"/>
    </row>
    <row r="105" spans="1:17" s="254" customFormat="1" ht="24">
      <c r="A105" s="249" t="s">
        <v>16</v>
      </c>
      <c r="B105" s="250" t="s">
        <v>278</v>
      </c>
      <c r="C105" s="251">
        <v>225555</v>
      </c>
      <c r="D105" s="261"/>
      <c r="E105" s="250"/>
      <c r="F105" s="251">
        <v>0</v>
      </c>
      <c r="G105" s="250"/>
      <c r="H105" s="261"/>
      <c r="I105" s="250"/>
      <c r="J105" s="250"/>
      <c r="K105" s="261"/>
      <c r="L105" s="261"/>
      <c r="M105" s="261"/>
      <c r="N105" s="250"/>
      <c r="O105" s="248"/>
      <c r="P105" s="240"/>
      <c r="Q105" s="248"/>
    </row>
    <row r="106" spans="1:17" s="254" customFormat="1" ht="31.5" customHeight="1">
      <c r="A106" s="249" t="s">
        <v>17</v>
      </c>
      <c r="B106" s="250" t="s">
        <v>279</v>
      </c>
      <c r="C106" s="251">
        <v>0</v>
      </c>
      <c r="D106" s="261"/>
      <c r="E106" s="250"/>
      <c r="F106" s="251">
        <v>0</v>
      </c>
      <c r="G106" s="250"/>
      <c r="H106" s="261"/>
      <c r="I106" s="250"/>
      <c r="J106" s="250"/>
      <c r="K106" s="261"/>
      <c r="L106" s="261"/>
      <c r="M106" s="261"/>
      <c r="N106" s="250"/>
      <c r="O106" s="248"/>
      <c r="P106" s="240"/>
      <c r="Q106" s="248"/>
    </row>
    <row r="107" spans="1:17" s="254" customFormat="1" ht="42.75" customHeight="1">
      <c r="A107" s="249" t="s">
        <v>19</v>
      </c>
      <c r="B107" s="250" t="s">
        <v>280</v>
      </c>
      <c r="C107" s="251">
        <v>0</v>
      </c>
      <c r="D107" s="261"/>
      <c r="E107" s="250"/>
      <c r="F107" s="251">
        <v>412811</v>
      </c>
      <c r="G107" s="250"/>
      <c r="H107" s="261"/>
      <c r="I107" s="250"/>
      <c r="J107" s="250"/>
      <c r="K107" s="261"/>
      <c r="L107" s="261"/>
      <c r="M107" s="261"/>
      <c r="N107" s="250"/>
      <c r="O107" s="248"/>
      <c r="P107" s="240"/>
      <c r="Q107" s="248"/>
    </row>
    <row r="108" spans="1:17" s="254" customFormat="1" ht="36">
      <c r="A108" s="262" t="s">
        <v>21</v>
      </c>
      <c r="B108" s="263" t="s">
        <v>266</v>
      </c>
      <c r="C108" s="264">
        <v>0</v>
      </c>
      <c r="D108" s="265"/>
      <c r="E108" s="263"/>
      <c r="F108" s="266">
        <v>4931710</v>
      </c>
      <c r="G108" s="263"/>
      <c r="H108" s="265"/>
      <c r="I108" s="263"/>
      <c r="J108" s="263"/>
      <c r="K108" s="265"/>
      <c r="L108" s="265"/>
      <c r="M108" s="265"/>
      <c r="N108" s="265">
        <v>4931710</v>
      </c>
      <c r="O108" s="262"/>
      <c r="P108" s="262"/>
      <c r="Q108" s="262"/>
    </row>
  </sheetData>
  <sheetProtection/>
  <mergeCells count="21">
    <mergeCell ref="K7:M7"/>
    <mergeCell ref="N7:N8"/>
    <mergeCell ref="O7:O8"/>
    <mergeCell ref="P7:P8"/>
    <mergeCell ref="Q7:Q8"/>
    <mergeCell ref="D7:D8"/>
    <mergeCell ref="E7:E8"/>
    <mergeCell ref="F7:F8"/>
    <mergeCell ref="G7:G8"/>
    <mergeCell ref="H7:H8"/>
    <mergeCell ref="I7:I8"/>
    <mergeCell ref="J7:J8"/>
    <mergeCell ref="N1:Q1"/>
    <mergeCell ref="A3:Q3"/>
    <mergeCell ref="A4:Q4"/>
    <mergeCell ref="A6:A8"/>
    <mergeCell ref="B6:B8"/>
    <mergeCell ref="C6:E6"/>
    <mergeCell ref="F6:N6"/>
    <mergeCell ref="O6:Q6"/>
    <mergeCell ref="C7:C8"/>
  </mergeCells>
  <printOptions horizontalCentered="1"/>
  <pageMargins left="0.45" right="0.2" top="0.5" bottom="0.2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IT25"/>
  <sheetViews>
    <sheetView zoomScalePageLayoutView="0" workbookViewId="0" topLeftCell="A22">
      <selection activeCell="G12" sqref="G12"/>
    </sheetView>
  </sheetViews>
  <sheetFormatPr defaultColWidth="9.140625" defaultRowHeight="15"/>
  <cols>
    <col min="1" max="1" width="2.7109375" style="184" customWidth="1"/>
    <col min="2" max="2" width="15.7109375" style="185" customWidth="1"/>
    <col min="3" max="3" width="10.28125" style="186" customWidth="1"/>
    <col min="4" max="4" width="10.421875" style="186" customWidth="1"/>
    <col min="5" max="5" width="8.421875" style="186" customWidth="1"/>
    <col min="6" max="6" width="6.8515625" style="186" customWidth="1"/>
    <col min="7" max="7" width="8.140625" style="186" customWidth="1"/>
    <col min="8" max="8" width="8.8515625" style="186" customWidth="1"/>
    <col min="9" max="9" width="10.7109375" style="186" customWidth="1"/>
    <col min="10" max="10" width="10.8515625" style="186" customWidth="1"/>
    <col min="11" max="11" width="9.57421875" style="186" customWidth="1"/>
    <col min="12" max="12" width="6.8515625" style="186" customWidth="1"/>
    <col min="13" max="13" width="8.00390625" style="186" customWidth="1"/>
    <col min="14" max="14" width="8.28125" style="186" customWidth="1"/>
    <col min="15" max="15" width="5.28125" style="186" customWidth="1"/>
    <col min="16" max="16" width="6.57421875" style="186" customWidth="1"/>
    <col min="17" max="17" width="5.8515625" style="186" customWidth="1"/>
    <col min="18" max="18" width="8.00390625" style="186" customWidth="1"/>
    <col min="19" max="19" width="6.140625" style="186" customWidth="1"/>
    <col min="20" max="20" width="6.28125" style="186" customWidth="1"/>
    <col min="21" max="16384" width="9.140625" style="186" customWidth="1"/>
  </cols>
  <sheetData>
    <row r="1" spans="16:20" ht="16.5">
      <c r="P1" s="187"/>
      <c r="Q1" s="296" t="s">
        <v>282</v>
      </c>
      <c r="R1" s="296"/>
      <c r="S1" s="296"/>
      <c r="T1" s="296"/>
    </row>
    <row r="2" spans="1:254" s="189" customFormat="1" ht="27.75" customHeight="1">
      <c r="A2" s="323" t="s">
        <v>293</v>
      </c>
      <c r="B2" s="323"/>
      <c r="C2" s="323"/>
      <c r="D2" s="323"/>
      <c r="E2" s="323"/>
      <c r="F2" s="323"/>
      <c r="G2" s="323"/>
      <c r="H2" s="323"/>
      <c r="I2" s="323"/>
      <c r="J2" s="323"/>
      <c r="K2" s="323"/>
      <c r="L2" s="323"/>
      <c r="M2" s="323"/>
      <c r="N2" s="323"/>
      <c r="O2" s="323"/>
      <c r="P2" s="323"/>
      <c r="Q2" s="323"/>
      <c r="R2" s="323"/>
      <c r="S2" s="323"/>
      <c r="T2" s="323"/>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row>
    <row r="3" spans="1:254" s="189" customFormat="1" ht="16.5">
      <c r="A3" s="291" t="str">
        <f>'CK62'!A3:E3</f>
        <v>(Kèm theo Công văn số 5143 /STC-QLNS ngày 27/12/2022 của Sở Tài chính Hải Dương)</v>
      </c>
      <c r="B3" s="291"/>
      <c r="C3" s="291"/>
      <c r="D3" s="291"/>
      <c r="E3" s="291"/>
      <c r="F3" s="291"/>
      <c r="G3" s="291"/>
      <c r="H3" s="291"/>
      <c r="I3" s="291"/>
      <c r="J3" s="291"/>
      <c r="K3" s="291"/>
      <c r="L3" s="291"/>
      <c r="M3" s="291"/>
      <c r="N3" s="291"/>
      <c r="O3" s="291"/>
      <c r="P3" s="291"/>
      <c r="Q3" s="291"/>
      <c r="R3" s="291"/>
      <c r="S3" s="291"/>
      <c r="T3" s="291"/>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row>
    <row r="4" spans="2:19" ht="12">
      <c r="B4" s="186"/>
      <c r="D4" s="190"/>
      <c r="S4" s="191" t="s">
        <v>35</v>
      </c>
    </row>
    <row r="5" spans="1:254" s="192" customFormat="1" ht="16.5" customHeight="1">
      <c r="A5" s="324" t="s">
        <v>176</v>
      </c>
      <c r="B5" s="324" t="s">
        <v>46</v>
      </c>
      <c r="C5" s="322" t="s">
        <v>36</v>
      </c>
      <c r="D5" s="322"/>
      <c r="E5" s="322"/>
      <c r="F5" s="322"/>
      <c r="G5" s="322"/>
      <c r="H5" s="322"/>
      <c r="I5" s="322" t="s">
        <v>33</v>
      </c>
      <c r="J5" s="322"/>
      <c r="K5" s="322"/>
      <c r="L5" s="322"/>
      <c r="M5" s="322"/>
      <c r="N5" s="322"/>
      <c r="O5" s="322" t="s">
        <v>37</v>
      </c>
      <c r="P5" s="322"/>
      <c r="Q5" s="322"/>
      <c r="R5" s="322"/>
      <c r="S5" s="322"/>
      <c r="T5" s="322"/>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6"/>
      <c r="HA5" s="186"/>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row>
    <row r="6" spans="1:254" s="192" customFormat="1" ht="21.75" customHeight="1">
      <c r="A6" s="324"/>
      <c r="B6" s="324"/>
      <c r="C6" s="322" t="s">
        <v>25</v>
      </c>
      <c r="D6" s="325" t="s">
        <v>89</v>
      </c>
      <c r="E6" s="328" t="s">
        <v>58</v>
      </c>
      <c r="F6" s="329"/>
      <c r="G6" s="329"/>
      <c r="H6" s="330"/>
      <c r="I6" s="322" t="s">
        <v>25</v>
      </c>
      <c r="J6" s="325" t="s">
        <v>89</v>
      </c>
      <c r="K6" s="322" t="s">
        <v>58</v>
      </c>
      <c r="L6" s="322"/>
      <c r="M6" s="322"/>
      <c r="N6" s="322"/>
      <c r="O6" s="322" t="s">
        <v>25</v>
      </c>
      <c r="P6" s="325" t="s">
        <v>89</v>
      </c>
      <c r="Q6" s="322" t="s">
        <v>58</v>
      </c>
      <c r="R6" s="322"/>
      <c r="S6" s="322"/>
      <c r="T6" s="322"/>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row>
    <row r="7" spans="1:254" s="192" customFormat="1" ht="29.25" customHeight="1">
      <c r="A7" s="324"/>
      <c r="B7" s="324"/>
      <c r="C7" s="322"/>
      <c r="D7" s="326"/>
      <c r="E7" s="322" t="s">
        <v>25</v>
      </c>
      <c r="F7" s="324" t="s">
        <v>283</v>
      </c>
      <c r="G7" s="324" t="s">
        <v>177</v>
      </c>
      <c r="H7" s="324" t="s">
        <v>178</v>
      </c>
      <c r="I7" s="322"/>
      <c r="J7" s="326"/>
      <c r="K7" s="322" t="s">
        <v>25</v>
      </c>
      <c r="L7" s="324" t="s">
        <v>283</v>
      </c>
      <c r="M7" s="324" t="s">
        <v>177</v>
      </c>
      <c r="N7" s="324" t="s">
        <v>178</v>
      </c>
      <c r="O7" s="322"/>
      <c r="P7" s="326"/>
      <c r="Q7" s="322" t="s">
        <v>25</v>
      </c>
      <c r="R7" s="324" t="s">
        <v>283</v>
      </c>
      <c r="S7" s="324" t="s">
        <v>177</v>
      </c>
      <c r="T7" s="324" t="s">
        <v>178</v>
      </c>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row>
    <row r="8" spans="1:254" s="192" customFormat="1" ht="72" customHeight="1">
      <c r="A8" s="324"/>
      <c r="B8" s="324"/>
      <c r="C8" s="322"/>
      <c r="D8" s="327"/>
      <c r="E8" s="322"/>
      <c r="F8" s="324"/>
      <c r="G8" s="324"/>
      <c r="H8" s="324"/>
      <c r="I8" s="322"/>
      <c r="J8" s="327"/>
      <c r="K8" s="322"/>
      <c r="L8" s="324"/>
      <c r="M8" s="324"/>
      <c r="N8" s="324"/>
      <c r="O8" s="322"/>
      <c r="P8" s="327"/>
      <c r="Q8" s="322"/>
      <c r="R8" s="324"/>
      <c r="S8" s="324"/>
      <c r="T8" s="324"/>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row>
    <row r="9" spans="1:254" s="194" customFormat="1" ht="17.25" customHeight="1">
      <c r="A9" s="193" t="s">
        <v>0</v>
      </c>
      <c r="B9" s="193" t="s">
        <v>1</v>
      </c>
      <c r="C9" s="193" t="s">
        <v>49</v>
      </c>
      <c r="D9" s="193">
        <v>2</v>
      </c>
      <c r="E9" s="193" t="s">
        <v>284</v>
      </c>
      <c r="F9" s="193">
        <v>4</v>
      </c>
      <c r="G9" s="193">
        <v>5</v>
      </c>
      <c r="H9" s="193">
        <v>6</v>
      </c>
      <c r="I9" s="193" t="s">
        <v>285</v>
      </c>
      <c r="J9" s="193">
        <v>8</v>
      </c>
      <c r="K9" s="193" t="s">
        <v>286</v>
      </c>
      <c r="L9" s="193">
        <v>10</v>
      </c>
      <c r="M9" s="193">
        <v>11</v>
      </c>
      <c r="N9" s="193">
        <v>12</v>
      </c>
      <c r="O9" s="193" t="s">
        <v>287</v>
      </c>
      <c r="P9" s="193" t="s">
        <v>288</v>
      </c>
      <c r="Q9" s="193" t="s">
        <v>289</v>
      </c>
      <c r="R9" s="193" t="s">
        <v>290</v>
      </c>
      <c r="S9" s="193" t="s">
        <v>291</v>
      </c>
      <c r="T9" s="193" t="s">
        <v>292</v>
      </c>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c r="HH9" s="184"/>
      <c r="HI9" s="184"/>
      <c r="HJ9" s="184"/>
      <c r="HK9" s="184"/>
      <c r="HL9" s="184"/>
      <c r="HM9" s="184"/>
      <c r="HN9" s="184"/>
      <c r="HO9" s="184"/>
      <c r="HP9" s="184"/>
      <c r="HQ9" s="184"/>
      <c r="HR9" s="184"/>
      <c r="HS9" s="184"/>
      <c r="HT9" s="184"/>
      <c r="HU9" s="184"/>
      <c r="HV9" s="184"/>
      <c r="HW9" s="184"/>
      <c r="HX9" s="184"/>
      <c r="HY9" s="184"/>
      <c r="HZ9" s="184"/>
      <c r="IA9" s="184"/>
      <c r="IB9" s="184"/>
      <c r="IC9" s="184"/>
      <c r="ID9" s="184"/>
      <c r="IE9" s="184"/>
      <c r="IF9" s="184"/>
      <c r="IG9" s="184"/>
      <c r="IH9" s="184"/>
      <c r="II9" s="184"/>
      <c r="IJ9" s="184"/>
      <c r="IK9" s="184"/>
      <c r="IL9" s="184"/>
      <c r="IM9" s="184"/>
      <c r="IN9" s="184"/>
      <c r="IO9" s="184"/>
      <c r="IP9" s="184"/>
      <c r="IQ9" s="184"/>
      <c r="IR9" s="184"/>
      <c r="IS9" s="184"/>
      <c r="IT9" s="184"/>
    </row>
    <row r="10" spans="1:254" s="198" customFormat="1" ht="19.5" customHeight="1">
      <c r="A10" s="193"/>
      <c r="B10" s="195" t="s">
        <v>63</v>
      </c>
      <c r="C10" s="212">
        <f>SUM(C11:C22)</f>
        <v>4951680.945873</v>
      </c>
      <c r="D10" s="212">
        <f aca="true" t="shared" si="0" ref="D10:N10">SUM(D11:D22)</f>
        <v>4538550</v>
      </c>
      <c r="E10" s="212">
        <f t="shared" si="0"/>
        <v>413130.94587299996</v>
      </c>
      <c r="F10" s="212">
        <f t="shared" si="0"/>
        <v>0</v>
      </c>
      <c r="G10" s="212">
        <f t="shared" si="0"/>
        <v>408130.94587299996</v>
      </c>
      <c r="H10" s="212">
        <f t="shared" si="0"/>
        <v>5000</v>
      </c>
      <c r="I10" s="212">
        <f t="shared" si="0"/>
        <v>4949590.063999999</v>
      </c>
      <c r="J10" s="212">
        <f t="shared" si="0"/>
        <v>4536779.419</v>
      </c>
      <c r="K10" s="212">
        <f t="shared" si="0"/>
        <v>412810.6450000001</v>
      </c>
      <c r="L10" s="212">
        <f t="shared" si="0"/>
        <v>0</v>
      </c>
      <c r="M10" s="212">
        <f t="shared" si="0"/>
        <v>407810.64499999996</v>
      </c>
      <c r="N10" s="212">
        <f t="shared" si="0"/>
        <v>5000</v>
      </c>
      <c r="O10" s="196">
        <f aca="true" t="shared" si="1" ref="O10:O22">I10/C10</f>
        <v>0.9995777430137652</v>
      </c>
      <c r="P10" s="196">
        <f>J10/D10</f>
        <v>0.9996098795870927</v>
      </c>
      <c r="Q10" s="196">
        <f>K10/E10</f>
        <v>0.9992246989091484</v>
      </c>
      <c r="R10" s="196"/>
      <c r="S10" s="196">
        <f>M10/G10</f>
        <v>0.9992152007186936</v>
      </c>
      <c r="T10" s="196">
        <f>N10/H10</f>
        <v>1</v>
      </c>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c r="IN10" s="186"/>
      <c r="IO10" s="186"/>
      <c r="IP10" s="186"/>
      <c r="IQ10" s="186"/>
      <c r="IR10" s="186"/>
      <c r="IS10" s="186"/>
      <c r="IT10" s="197"/>
    </row>
    <row r="11" spans="1:254" s="192" customFormat="1" ht="33.75" customHeight="1">
      <c r="A11" s="199">
        <v>1</v>
      </c>
      <c r="B11" s="200" t="s">
        <v>179</v>
      </c>
      <c r="C11" s="201">
        <f>D11+E11</f>
        <v>491099.423</v>
      </c>
      <c r="D11" s="201">
        <v>457305</v>
      </c>
      <c r="E11" s="201">
        <v>33794.422999999995</v>
      </c>
      <c r="F11" s="201"/>
      <c r="G11" s="201">
        <v>33544.422999999995</v>
      </c>
      <c r="H11" s="201">
        <v>250</v>
      </c>
      <c r="I11" s="201">
        <v>490346.4</v>
      </c>
      <c r="J11" s="201">
        <v>456552</v>
      </c>
      <c r="K11" s="201">
        <v>33794.4</v>
      </c>
      <c r="L11" s="201"/>
      <c r="M11" s="201">
        <v>33544.4</v>
      </c>
      <c r="N11" s="201">
        <v>250</v>
      </c>
      <c r="O11" s="202">
        <f t="shared" si="1"/>
        <v>0.998466658756388</v>
      </c>
      <c r="P11" s="202">
        <f aca="true" t="shared" si="2" ref="P11:T22">J11/D11</f>
        <v>0.9983533965296684</v>
      </c>
      <c r="Q11" s="202">
        <f t="shared" si="2"/>
        <v>0.9999993194143307</v>
      </c>
      <c r="R11" s="202"/>
      <c r="S11" s="202">
        <f t="shared" si="2"/>
        <v>0.9999993143420594</v>
      </c>
      <c r="T11" s="202">
        <f t="shared" si="2"/>
        <v>1</v>
      </c>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row>
    <row r="12" spans="1:254" s="192" customFormat="1" ht="33.75" customHeight="1">
      <c r="A12" s="203">
        <v>2</v>
      </c>
      <c r="B12" s="204" t="s">
        <v>180</v>
      </c>
      <c r="C12" s="201">
        <f aca="true" t="shared" si="3" ref="C12:C22">D12+E12</f>
        <v>500686.6553</v>
      </c>
      <c r="D12" s="201">
        <v>448514</v>
      </c>
      <c r="E12" s="201">
        <v>52172.6553</v>
      </c>
      <c r="F12" s="205"/>
      <c r="G12" s="201">
        <v>51922.6553</v>
      </c>
      <c r="H12" s="201">
        <v>250</v>
      </c>
      <c r="I12" s="201">
        <v>499669.074</v>
      </c>
      <c r="J12" s="201">
        <v>447496.419</v>
      </c>
      <c r="K12" s="201">
        <v>52172.655</v>
      </c>
      <c r="L12" s="205"/>
      <c r="M12" s="201">
        <v>51922.655</v>
      </c>
      <c r="N12" s="201">
        <v>250</v>
      </c>
      <c r="O12" s="206">
        <f t="shared" si="1"/>
        <v>0.9979676284773553</v>
      </c>
      <c r="P12" s="206">
        <f t="shared" si="2"/>
        <v>0.9977312168627958</v>
      </c>
      <c r="Q12" s="206">
        <f t="shared" si="2"/>
        <v>0.9999999942498614</v>
      </c>
      <c r="R12" s="206"/>
      <c r="S12" s="206">
        <f t="shared" si="2"/>
        <v>0.9999999942221753</v>
      </c>
      <c r="T12" s="206">
        <f t="shared" si="2"/>
        <v>1</v>
      </c>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row>
    <row r="13" spans="1:254" s="192" customFormat="1" ht="33.75" customHeight="1">
      <c r="A13" s="203">
        <v>3</v>
      </c>
      <c r="B13" s="204" t="s">
        <v>181</v>
      </c>
      <c r="C13" s="201">
        <f t="shared" si="3"/>
        <v>374193</v>
      </c>
      <c r="D13" s="201">
        <v>330328</v>
      </c>
      <c r="E13" s="201">
        <v>43865</v>
      </c>
      <c r="F13" s="205"/>
      <c r="G13" s="201">
        <v>43615</v>
      </c>
      <c r="H13" s="201">
        <v>250</v>
      </c>
      <c r="I13" s="201">
        <v>374193</v>
      </c>
      <c r="J13" s="201">
        <v>330328</v>
      </c>
      <c r="K13" s="201">
        <v>43865</v>
      </c>
      <c r="L13" s="205"/>
      <c r="M13" s="201">
        <v>43615</v>
      </c>
      <c r="N13" s="201">
        <v>250</v>
      </c>
      <c r="O13" s="206">
        <f t="shared" si="1"/>
        <v>1</v>
      </c>
      <c r="P13" s="206">
        <f t="shared" si="2"/>
        <v>1</v>
      </c>
      <c r="Q13" s="206">
        <f t="shared" si="2"/>
        <v>1</v>
      </c>
      <c r="R13" s="206"/>
      <c r="S13" s="206">
        <f t="shared" si="2"/>
        <v>1</v>
      </c>
      <c r="T13" s="206">
        <f t="shared" si="2"/>
        <v>1</v>
      </c>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row>
    <row r="14" spans="1:254" s="192" customFormat="1" ht="33.75" customHeight="1">
      <c r="A14" s="203">
        <v>4</v>
      </c>
      <c r="B14" s="204" t="s">
        <v>182</v>
      </c>
      <c r="C14" s="201">
        <f t="shared" si="3"/>
        <v>487843.674073</v>
      </c>
      <c r="D14" s="201">
        <v>447376</v>
      </c>
      <c r="E14" s="201">
        <v>40467.674073</v>
      </c>
      <c r="F14" s="205"/>
      <c r="G14" s="201">
        <v>40217.674073</v>
      </c>
      <c r="H14" s="201">
        <v>250</v>
      </c>
      <c r="I14" s="201">
        <v>487843.6</v>
      </c>
      <c r="J14" s="201">
        <v>447376</v>
      </c>
      <c r="K14" s="201">
        <v>40467.6</v>
      </c>
      <c r="L14" s="205"/>
      <c r="M14" s="201">
        <v>40217.6</v>
      </c>
      <c r="N14" s="201">
        <v>250</v>
      </c>
      <c r="O14" s="206">
        <f t="shared" si="1"/>
        <v>0.9999998481624259</v>
      </c>
      <c r="P14" s="206">
        <f t="shared" si="2"/>
        <v>1</v>
      </c>
      <c r="Q14" s="206">
        <f t="shared" si="2"/>
        <v>0.9999981695760456</v>
      </c>
      <c r="R14" s="206"/>
      <c r="S14" s="206">
        <f t="shared" si="2"/>
        <v>0.9999981581978145</v>
      </c>
      <c r="T14" s="206">
        <f t="shared" si="2"/>
        <v>1</v>
      </c>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c r="IP14" s="186"/>
      <c r="IQ14" s="186"/>
      <c r="IR14" s="186"/>
      <c r="IS14" s="186"/>
      <c r="IT14" s="186"/>
    </row>
    <row r="15" spans="1:254" s="192" customFormat="1" ht="33.75" customHeight="1">
      <c r="A15" s="203">
        <v>5</v>
      </c>
      <c r="B15" s="204" t="s">
        <v>183</v>
      </c>
      <c r="C15" s="201">
        <f t="shared" si="3"/>
        <v>362946.074</v>
      </c>
      <c r="D15" s="201">
        <v>328802</v>
      </c>
      <c r="E15" s="201">
        <v>34144.074</v>
      </c>
      <c r="F15" s="205"/>
      <c r="G15" s="201">
        <v>33894.074</v>
      </c>
      <c r="H15" s="201">
        <v>250</v>
      </c>
      <c r="I15" s="201">
        <v>362946</v>
      </c>
      <c r="J15" s="201">
        <v>328802</v>
      </c>
      <c r="K15" s="201">
        <v>34144</v>
      </c>
      <c r="L15" s="205"/>
      <c r="M15" s="201">
        <v>33894</v>
      </c>
      <c r="N15" s="201">
        <v>250</v>
      </c>
      <c r="O15" s="206">
        <f t="shared" si="1"/>
        <v>0.9999997961129619</v>
      </c>
      <c r="P15" s="206">
        <f t="shared" si="2"/>
        <v>1</v>
      </c>
      <c r="Q15" s="206">
        <f t="shared" si="2"/>
        <v>0.9999978327132257</v>
      </c>
      <c r="R15" s="206"/>
      <c r="S15" s="206">
        <f t="shared" si="2"/>
        <v>0.9999978167274904</v>
      </c>
      <c r="T15" s="206">
        <f t="shared" si="2"/>
        <v>1</v>
      </c>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c r="IN15" s="186"/>
      <c r="IO15" s="186"/>
      <c r="IP15" s="186"/>
      <c r="IQ15" s="186"/>
      <c r="IR15" s="186"/>
      <c r="IS15" s="186"/>
      <c r="IT15" s="186"/>
    </row>
    <row r="16" spans="1:254" s="192" customFormat="1" ht="33.75" customHeight="1">
      <c r="A16" s="203">
        <v>6</v>
      </c>
      <c r="B16" s="204" t="s">
        <v>184</v>
      </c>
      <c r="C16" s="201">
        <f t="shared" si="3"/>
        <v>429072.874</v>
      </c>
      <c r="D16" s="201">
        <v>397856</v>
      </c>
      <c r="E16" s="201">
        <v>31216.874</v>
      </c>
      <c r="F16" s="205"/>
      <c r="G16" s="201">
        <v>30966.874</v>
      </c>
      <c r="H16" s="201">
        <v>250</v>
      </c>
      <c r="I16" s="201">
        <v>428753.5</v>
      </c>
      <c r="J16" s="201">
        <v>397856</v>
      </c>
      <c r="K16" s="201">
        <v>30897.5</v>
      </c>
      <c r="L16" s="205"/>
      <c r="M16" s="201">
        <v>30647.5</v>
      </c>
      <c r="N16" s="201">
        <v>250</v>
      </c>
      <c r="O16" s="206">
        <f t="shared" si="1"/>
        <v>0.9992556649013425</v>
      </c>
      <c r="P16" s="206">
        <f t="shared" si="2"/>
        <v>1</v>
      </c>
      <c r="Q16" s="206">
        <f t="shared" si="2"/>
        <v>0.9897691870108455</v>
      </c>
      <c r="R16" s="206"/>
      <c r="S16" s="206">
        <f t="shared" si="2"/>
        <v>0.98968659219526</v>
      </c>
      <c r="T16" s="206">
        <f t="shared" si="2"/>
        <v>1</v>
      </c>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row>
    <row r="17" spans="1:254" s="192" customFormat="1" ht="33.75" customHeight="1">
      <c r="A17" s="203">
        <v>7</v>
      </c>
      <c r="B17" s="204" t="s">
        <v>185</v>
      </c>
      <c r="C17" s="201">
        <f t="shared" si="3"/>
        <v>316811.323</v>
      </c>
      <c r="D17" s="201">
        <v>289596</v>
      </c>
      <c r="E17" s="201">
        <v>27215.323</v>
      </c>
      <c r="F17" s="205"/>
      <c r="G17" s="201">
        <v>26965.323</v>
      </c>
      <c r="H17" s="201">
        <v>250</v>
      </c>
      <c r="I17" s="201">
        <v>316811.3</v>
      </c>
      <c r="J17" s="201">
        <v>289596</v>
      </c>
      <c r="K17" s="201">
        <v>27215.3</v>
      </c>
      <c r="L17" s="205"/>
      <c r="M17" s="201">
        <v>26965.3</v>
      </c>
      <c r="N17" s="201">
        <v>250</v>
      </c>
      <c r="O17" s="206">
        <f t="shared" si="1"/>
        <v>0.9999999274015847</v>
      </c>
      <c r="P17" s="206">
        <f t="shared" si="2"/>
        <v>1</v>
      </c>
      <c r="Q17" s="206">
        <f t="shared" si="2"/>
        <v>0.9999991548878548</v>
      </c>
      <c r="R17" s="206"/>
      <c r="S17" s="206">
        <f t="shared" si="2"/>
        <v>0.9999991470526794</v>
      </c>
      <c r="T17" s="206">
        <f t="shared" si="2"/>
        <v>1</v>
      </c>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86"/>
      <c r="HS17" s="186"/>
      <c r="HT17" s="186"/>
      <c r="HU17" s="186"/>
      <c r="HV17" s="186"/>
      <c r="HW17" s="186"/>
      <c r="HX17" s="186"/>
      <c r="HY17" s="186"/>
      <c r="HZ17" s="186"/>
      <c r="IA17" s="186"/>
      <c r="IB17" s="186"/>
      <c r="IC17" s="186"/>
      <c r="ID17" s="186"/>
      <c r="IE17" s="186"/>
      <c r="IF17" s="186"/>
      <c r="IG17" s="186"/>
      <c r="IH17" s="186"/>
      <c r="II17" s="186"/>
      <c r="IJ17" s="186"/>
      <c r="IK17" s="186"/>
      <c r="IL17" s="186"/>
      <c r="IM17" s="186"/>
      <c r="IN17" s="186"/>
      <c r="IO17" s="186"/>
      <c r="IP17" s="186"/>
      <c r="IQ17" s="186"/>
      <c r="IR17" s="186"/>
      <c r="IS17" s="186"/>
      <c r="IT17" s="186"/>
    </row>
    <row r="18" spans="1:254" s="192" customFormat="1" ht="33.75" customHeight="1">
      <c r="A18" s="203">
        <v>8</v>
      </c>
      <c r="B18" s="204" t="s">
        <v>186</v>
      </c>
      <c r="C18" s="201">
        <f t="shared" si="3"/>
        <v>328298.125</v>
      </c>
      <c r="D18" s="201">
        <v>297771</v>
      </c>
      <c r="E18" s="201">
        <v>30527.125</v>
      </c>
      <c r="F18" s="205"/>
      <c r="G18" s="201">
        <v>30277.125</v>
      </c>
      <c r="H18" s="201">
        <v>250</v>
      </c>
      <c r="I18" s="201">
        <v>328298</v>
      </c>
      <c r="J18" s="201">
        <v>297771</v>
      </c>
      <c r="K18" s="201">
        <v>30527</v>
      </c>
      <c r="L18" s="205"/>
      <c r="M18" s="201">
        <v>30277</v>
      </c>
      <c r="N18" s="201">
        <v>250</v>
      </c>
      <c r="O18" s="206">
        <f t="shared" si="1"/>
        <v>0.9999996192485108</v>
      </c>
      <c r="P18" s="206">
        <f t="shared" si="2"/>
        <v>1</v>
      </c>
      <c r="Q18" s="206">
        <f t="shared" si="2"/>
        <v>0.9999959052809592</v>
      </c>
      <c r="R18" s="206"/>
      <c r="S18" s="206">
        <f t="shared" si="2"/>
        <v>0.9999958714706234</v>
      </c>
      <c r="T18" s="206">
        <f t="shared" si="2"/>
        <v>1</v>
      </c>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6"/>
      <c r="IN18" s="186"/>
      <c r="IO18" s="186"/>
      <c r="IP18" s="186"/>
      <c r="IQ18" s="186"/>
      <c r="IR18" s="186"/>
      <c r="IS18" s="186"/>
      <c r="IT18" s="186"/>
    </row>
    <row r="19" spans="1:254" s="192" customFormat="1" ht="33.75" customHeight="1">
      <c r="A19" s="203">
        <v>9</v>
      </c>
      <c r="B19" s="204" t="s">
        <v>187</v>
      </c>
      <c r="C19" s="201">
        <f t="shared" si="3"/>
        <v>456048.144</v>
      </c>
      <c r="D19" s="201">
        <v>416598</v>
      </c>
      <c r="E19" s="201">
        <v>39450.144</v>
      </c>
      <c r="F19" s="205"/>
      <c r="G19" s="201">
        <v>37200.144</v>
      </c>
      <c r="H19" s="201">
        <v>2250</v>
      </c>
      <c r="I19" s="201">
        <v>456047.58999999997</v>
      </c>
      <c r="J19" s="201">
        <v>416598</v>
      </c>
      <c r="K19" s="201">
        <v>39449.59</v>
      </c>
      <c r="L19" s="205"/>
      <c r="M19" s="201">
        <v>37199.59</v>
      </c>
      <c r="N19" s="201">
        <v>2250</v>
      </c>
      <c r="O19" s="206">
        <f t="shared" si="1"/>
        <v>0.999998785215975</v>
      </c>
      <c r="P19" s="206">
        <f t="shared" si="2"/>
        <v>1</v>
      </c>
      <c r="Q19" s="206">
        <f t="shared" si="2"/>
        <v>0.9999859569587375</v>
      </c>
      <c r="R19" s="206"/>
      <c r="S19" s="206">
        <f t="shared" si="2"/>
        <v>0.9999851075845296</v>
      </c>
      <c r="T19" s="206">
        <f t="shared" si="2"/>
        <v>1</v>
      </c>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86"/>
      <c r="IG19" s="186"/>
      <c r="IH19" s="186"/>
      <c r="II19" s="186"/>
      <c r="IJ19" s="186"/>
      <c r="IK19" s="186"/>
      <c r="IL19" s="186"/>
      <c r="IM19" s="186"/>
      <c r="IN19" s="186"/>
      <c r="IO19" s="186"/>
      <c r="IP19" s="186"/>
      <c r="IQ19" s="186"/>
      <c r="IR19" s="186"/>
      <c r="IS19" s="186"/>
      <c r="IT19" s="186"/>
    </row>
    <row r="20" spans="1:254" s="192" customFormat="1" ht="33.75" customHeight="1">
      <c r="A20" s="203">
        <v>10</v>
      </c>
      <c r="B20" s="204" t="s">
        <v>188</v>
      </c>
      <c r="C20" s="201">
        <f t="shared" si="3"/>
        <v>401562.993</v>
      </c>
      <c r="D20" s="201">
        <v>381213</v>
      </c>
      <c r="E20" s="201">
        <v>20349.993000000002</v>
      </c>
      <c r="F20" s="205"/>
      <c r="G20" s="201">
        <v>20099.993000000002</v>
      </c>
      <c r="H20" s="201">
        <v>250</v>
      </c>
      <c r="I20" s="201">
        <v>401562.9</v>
      </c>
      <c r="J20" s="201">
        <v>381213</v>
      </c>
      <c r="K20" s="201">
        <v>20349.9</v>
      </c>
      <c r="L20" s="205"/>
      <c r="M20" s="201">
        <v>20099.9</v>
      </c>
      <c r="N20" s="201">
        <v>250</v>
      </c>
      <c r="O20" s="206">
        <f t="shared" si="1"/>
        <v>0.9999997684049536</v>
      </c>
      <c r="P20" s="206">
        <f t="shared" si="2"/>
        <v>1</v>
      </c>
      <c r="Q20" s="206">
        <f t="shared" si="2"/>
        <v>0.9999954299738579</v>
      </c>
      <c r="R20" s="206"/>
      <c r="S20" s="206">
        <f t="shared" si="2"/>
        <v>0.999995373132717</v>
      </c>
      <c r="T20" s="206">
        <f t="shared" si="2"/>
        <v>1</v>
      </c>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row>
    <row r="21" spans="1:254" s="192" customFormat="1" ht="33.75" customHeight="1">
      <c r="A21" s="203">
        <v>11</v>
      </c>
      <c r="B21" s="204" t="s">
        <v>189</v>
      </c>
      <c r="C21" s="201">
        <f t="shared" si="3"/>
        <v>438768.4895</v>
      </c>
      <c r="D21" s="201">
        <v>406531</v>
      </c>
      <c r="E21" s="201">
        <v>32237.489500000003</v>
      </c>
      <c r="F21" s="205"/>
      <c r="G21" s="201">
        <v>31987.489500000003</v>
      </c>
      <c r="H21" s="201">
        <v>250</v>
      </c>
      <c r="I21" s="201">
        <v>438768.4</v>
      </c>
      <c r="J21" s="201">
        <v>406531</v>
      </c>
      <c r="K21" s="201">
        <v>32237.4</v>
      </c>
      <c r="L21" s="205"/>
      <c r="M21" s="201">
        <v>31987.4</v>
      </c>
      <c r="N21" s="201">
        <v>250</v>
      </c>
      <c r="O21" s="206">
        <f t="shared" si="1"/>
        <v>0.999999796019992</v>
      </c>
      <c r="P21" s="206">
        <f t="shared" si="2"/>
        <v>1</v>
      </c>
      <c r="Q21" s="206">
        <f t="shared" si="2"/>
        <v>0.9999972237292236</v>
      </c>
      <c r="R21" s="206"/>
      <c r="S21" s="206">
        <f t="shared" si="2"/>
        <v>0.9999972020311253</v>
      </c>
      <c r="T21" s="206">
        <f t="shared" si="2"/>
        <v>1</v>
      </c>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row>
    <row r="22" spans="1:254" s="194" customFormat="1" ht="33.75" customHeight="1">
      <c r="A22" s="207">
        <v>12</v>
      </c>
      <c r="B22" s="208" t="s">
        <v>190</v>
      </c>
      <c r="C22" s="209">
        <f t="shared" si="3"/>
        <v>364350.171</v>
      </c>
      <c r="D22" s="209">
        <v>336660</v>
      </c>
      <c r="E22" s="209">
        <v>27690.171</v>
      </c>
      <c r="F22" s="209"/>
      <c r="G22" s="209">
        <v>27440.171</v>
      </c>
      <c r="H22" s="209">
        <v>250</v>
      </c>
      <c r="I22" s="209">
        <v>364350.3</v>
      </c>
      <c r="J22" s="209">
        <v>336660</v>
      </c>
      <c r="K22" s="209">
        <v>27690.3</v>
      </c>
      <c r="L22" s="209"/>
      <c r="M22" s="209">
        <v>27440.3</v>
      </c>
      <c r="N22" s="209">
        <v>250</v>
      </c>
      <c r="O22" s="210">
        <f t="shared" si="1"/>
        <v>1.0000003540550007</v>
      </c>
      <c r="P22" s="210">
        <f t="shared" si="2"/>
        <v>1</v>
      </c>
      <c r="Q22" s="210">
        <f t="shared" si="2"/>
        <v>1.0000046586927904</v>
      </c>
      <c r="R22" s="210"/>
      <c r="S22" s="210">
        <f t="shared" si="2"/>
        <v>1.0000047011368844</v>
      </c>
      <c r="T22" s="210">
        <f t="shared" si="2"/>
        <v>1</v>
      </c>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4"/>
    </row>
    <row r="25" spans="3:20" ht="12">
      <c r="C25" s="211"/>
      <c r="D25" s="211"/>
      <c r="E25" s="211"/>
      <c r="F25" s="211"/>
      <c r="G25" s="211"/>
      <c r="H25" s="211"/>
      <c r="I25" s="211"/>
      <c r="J25" s="211"/>
      <c r="K25" s="211"/>
      <c r="L25" s="211"/>
      <c r="M25" s="211"/>
      <c r="N25" s="211"/>
      <c r="O25" s="211"/>
      <c r="P25" s="211"/>
      <c r="Q25" s="211"/>
      <c r="R25" s="211"/>
      <c r="S25" s="211"/>
      <c r="T25" s="211"/>
    </row>
  </sheetData>
  <sheetProtection/>
  <mergeCells count="29">
    <mergeCell ref="T7:T8"/>
    <mergeCell ref="P6:P8"/>
    <mergeCell ref="Q6:T6"/>
    <mergeCell ref="G7:G8"/>
    <mergeCell ref="H7:H8"/>
    <mergeCell ref="K7:K8"/>
    <mergeCell ref="Q7:Q8"/>
    <mergeCell ref="R7:R8"/>
    <mergeCell ref="S7:S8"/>
    <mergeCell ref="L7:L8"/>
    <mergeCell ref="M7:M8"/>
    <mergeCell ref="N7:N8"/>
    <mergeCell ref="D6:D8"/>
    <mergeCell ref="E6:H6"/>
    <mergeCell ref="I6:I8"/>
    <mergeCell ref="J6:J8"/>
    <mergeCell ref="K6:N6"/>
    <mergeCell ref="E7:E8"/>
    <mergeCell ref="F7:F8"/>
    <mergeCell ref="O6:O8"/>
    <mergeCell ref="Q1:T1"/>
    <mergeCell ref="A2:T2"/>
    <mergeCell ref="A3:T3"/>
    <mergeCell ref="A5:A8"/>
    <mergeCell ref="B5:B8"/>
    <mergeCell ref="C5:H5"/>
    <mergeCell ref="I5:N5"/>
    <mergeCell ref="O5:T5"/>
    <mergeCell ref="C6:C8"/>
  </mergeCells>
  <printOptions horizontalCentered="1"/>
  <pageMargins left="0.45" right="0.2" top="0.5" bottom="0.25" header="0.3" footer="0.3"/>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dimension ref="A1:R84"/>
  <sheetViews>
    <sheetView zoomScalePageLayoutView="0" workbookViewId="0" topLeftCell="C19">
      <selection activeCell="S1" sqref="S1:S16384"/>
    </sheetView>
  </sheetViews>
  <sheetFormatPr defaultColWidth="14.28125" defaultRowHeight="15"/>
  <cols>
    <col min="1" max="1" width="4.00390625" style="213" customWidth="1"/>
    <col min="2" max="2" width="23.421875" style="214" customWidth="1"/>
    <col min="3" max="3" width="9.57421875" style="215" customWidth="1"/>
    <col min="4" max="4" width="6.421875" style="216" customWidth="1"/>
    <col min="5" max="6" width="9.7109375" style="216" customWidth="1"/>
    <col min="7" max="7" width="8.28125" style="216" customWidth="1"/>
    <col min="8" max="8" width="9.7109375" style="216" customWidth="1"/>
    <col min="9" max="9" width="10.57421875" style="216" customWidth="1"/>
    <col min="10" max="10" width="8.28125" style="216" customWidth="1"/>
    <col min="11" max="11" width="8.421875" style="216" customWidth="1"/>
    <col min="12" max="12" width="5.421875" style="216" customWidth="1"/>
    <col min="13" max="13" width="10.28125" style="216" customWidth="1"/>
    <col min="14" max="14" width="11.28125" style="216" customWidth="1"/>
    <col min="15" max="15" width="7.8515625" style="216" customWidth="1"/>
    <col min="16" max="16" width="7.421875" style="216" customWidth="1"/>
    <col min="17" max="17" width="8.00390625" style="216" customWidth="1"/>
    <col min="18" max="18" width="8.7109375" style="216" customWidth="1"/>
    <col min="19" max="254" width="9.140625" style="216" customWidth="1"/>
    <col min="255" max="255" width="4.00390625" style="216" customWidth="1"/>
    <col min="256" max="16384" width="14.28125" style="216" customWidth="1"/>
  </cols>
  <sheetData>
    <row r="1" spans="14:18" ht="16.5">
      <c r="N1" s="331" t="s">
        <v>294</v>
      </c>
      <c r="O1" s="331"/>
      <c r="P1" s="331"/>
      <c r="Q1" s="331"/>
      <c r="R1" s="331"/>
    </row>
    <row r="2" spans="1:18" ht="57" customHeight="1">
      <c r="A2" s="332" t="s">
        <v>305</v>
      </c>
      <c r="B2" s="333"/>
      <c r="C2" s="333"/>
      <c r="D2" s="333"/>
      <c r="E2" s="333"/>
      <c r="F2" s="333"/>
      <c r="G2" s="333"/>
      <c r="H2" s="333"/>
      <c r="I2" s="333"/>
      <c r="J2" s="333"/>
      <c r="K2" s="333"/>
      <c r="L2" s="333"/>
      <c r="M2" s="333"/>
      <c r="N2" s="333"/>
      <c r="O2" s="333"/>
      <c r="P2" s="333"/>
      <c r="Q2" s="333"/>
      <c r="R2" s="333"/>
    </row>
    <row r="3" spans="1:18" ht="23.25" customHeight="1">
      <c r="A3" s="334" t="str">
        <f>'CK62'!A3:E3</f>
        <v>(Kèm theo Công văn số 5143 /STC-QLNS ngày 27/12/2022 của Sở Tài chính Hải Dương)</v>
      </c>
      <c r="B3" s="334"/>
      <c r="C3" s="334"/>
      <c r="D3" s="334"/>
      <c r="E3" s="334"/>
      <c r="F3" s="334"/>
      <c r="G3" s="334"/>
      <c r="H3" s="334"/>
      <c r="I3" s="334"/>
      <c r="J3" s="334"/>
      <c r="K3" s="334"/>
      <c r="L3" s="334"/>
      <c r="M3" s="334"/>
      <c r="N3" s="334"/>
      <c r="O3" s="334"/>
      <c r="P3" s="334"/>
      <c r="Q3" s="334"/>
      <c r="R3" s="334"/>
    </row>
    <row r="4" spans="2:18" ht="17.25" customHeight="1">
      <c r="B4" s="269"/>
      <c r="C4" s="5"/>
      <c r="D4" s="5"/>
      <c r="E4" s="5"/>
      <c r="F4" s="5"/>
      <c r="G4" s="5"/>
      <c r="H4" s="5"/>
      <c r="I4" s="5"/>
      <c r="J4" s="5"/>
      <c r="K4" s="5"/>
      <c r="L4" s="5"/>
      <c r="M4" s="5"/>
      <c r="N4" s="5"/>
      <c r="O4" s="5"/>
      <c r="P4" s="5"/>
      <c r="Q4" s="270" t="s">
        <v>35</v>
      </c>
      <c r="R4" s="5"/>
    </row>
    <row r="5" spans="1:18" s="217" customFormat="1" ht="21" customHeight="1">
      <c r="A5" s="335" t="s">
        <v>32</v>
      </c>
      <c r="B5" s="335" t="s">
        <v>57</v>
      </c>
      <c r="C5" s="335" t="s">
        <v>36</v>
      </c>
      <c r="D5" s="335"/>
      <c r="E5" s="335"/>
      <c r="F5" s="335" t="s">
        <v>33</v>
      </c>
      <c r="G5" s="335"/>
      <c r="H5" s="335"/>
      <c r="I5" s="335"/>
      <c r="J5" s="335"/>
      <c r="K5" s="335"/>
      <c r="L5" s="335"/>
      <c r="M5" s="335"/>
      <c r="N5" s="335"/>
      <c r="O5" s="335"/>
      <c r="P5" s="335" t="s">
        <v>37</v>
      </c>
      <c r="Q5" s="335"/>
      <c r="R5" s="335"/>
    </row>
    <row r="6" spans="1:18" s="217" customFormat="1" ht="21.75" customHeight="1">
      <c r="A6" s="335"/>
      <c r="B6" s="335"/>
      <c r="C6" s="335" t="s">
        <v>25</v>
      </c>
      <c r="D6" s="335" t="s">
        <v>34</v>
      </c>
      <c r="E6" s="335"/>
      <c r="F6" s="335" t="s">
        <v>25</v>
      </c>
      <c r="G6" s="335" t="s">
        <v>34</v>
      </c>
      <c r="H6" s="335"/>
      <c r="I6" s="335" t="s">
        <v>295</v>
      </c>
      <c r="J6" s="335"/>
      <c r="K6" s="335"/>
      <c r="L6" s="335"/>
      <c r="M6" s="335"/>
      <c r="N6" s="335"/>
      <c r="O6" s="335"/>
      <c r="P6" s="335" t="s">
        <v>25</v>
      </c>
      <c r="Q6" s="335" t="s">
        <v>34</v>
      </c>
      <c r="R6" s="335"/>
    </row>
    <row r="7" spans="1:18" s="218" customFormat="1" ht="24" customHeight="1">
      <c r="A7" s="335"/>
      <c r="B7" s="335"/>
      <c r="C7" s="335"/>
      <c r="D7" s="336" t="s">
        <v>296</v>
      </c>
      <c r="E7" s="336" t="s">
        <v>297</v>
      </c>
      <c r="F7" s="335"/>
      <c r="G7" s="336" t="s">
        <v>296</v>
      </c>
      <c r="H7" s="336" t="s">
        <v>297</v>
      </c>
      <c r="I7" s="335" t="s">
        <v>25</v>
      </c>
      <c r="J7" s="336" t="s">
        <v>296</v>
      </c>
      <c r="K7" s="336"/>
      <c r="L7" s="336"/>
      <c r="M7" s="336" t="s">
        <v>297</v>
      </c>
      <c r="N7" s="336"/>
      <c r="O7" s="336"/>
      <c r="P7" s="335"/>
      <c r="Q7" s="336" t="s">
        <v>296</v>
      </c>
      <c r="R7" s="336" t="s">
        <v>297</v>
      </c>
    </row>
    <row r="8" spans="1:18" s="218" customFormat="1" ht="38.25" customHeight="1">
      <c r="A8" s="335"/>
      <c r="B8" s="335"/>
      <c r="C8" s="335"/>
      <c r="D8" s="336"/>
      <c r="E8" s="336"/>
      <c r="F8" s="335"/>
      <c r="G8" s="336"/>
      <c r="H8" s="336"/>
      <c r="I8" s="335"/>
      <c r="J8" s="271" t="s">
        <v>25</v>
      </c>
      <c r="K8" s="271" t="s">
        <v>117</v>
      </c>
      <c r="L8" s="271" t="s">
        <v>298</v>
      </c>
      <c r="M8" s="271" t="s">
        <v>25</v>
      </c>
      <c r="N8" s="271" t="s">
        <v>117</v>
      </c>
      <c r="O8" s="271" t="s">
        <v>298</v>
      </c>
      <c r="P8" s="335"/>
      <c r="Q8" s="336"/>
      <c r="R8" s="336"/>
    </row>
    <row r="9" spans="1:18" s="217" customFormat="1" ht="14.25" customHeight="1">
      <c r="A9" s="271" t="s">
        <v>0</v>
      </c>
      <c r="B9" s="271" t="s">
        <v>1</v>
      </c>
      <c r="C9" s="271">
        <v>1</v>
      </c>
      <c r="D9" s="271">
        <v>2</v>
      </c>
      <c r="E9" s="271">
        <v>3</v>
      </c>
      <c r="F9" s="271" t="s">
        <v>299</v>
      </c>
      <c r="G9" s="271">
        <v>6</v>
      </c>
      <c r="H9" s="271">
        <v>7</v>
      </c>
      <c r="I9" s="271" t="s">
        <v>300</v>
      </c>
      <c r="J9" s="271">
        <v>10</v>
      </c>
      <c r="K9" s="271">
        <v>11</v>
      </c>
      <c r="L9" s="271">
        <v>12</v>
      </c>
      <c r="M9" s="271">
        <v>13</v>
      </c>
      <c r="N9" s="271">
        <v>14</v>
      </c>
      <c r="O9" s="271">
        <v>15</v>
      </c>
      <c r="P9" s="271" t="s">
        <v>301</v>
      </c>
      <c r="Q9" s="271" t="s">
        <v>302</v>
      </c>
      <c r="R9" s="271" t="s">
        <v>303</v>
      </c>
    </row>
    <row r="10" spans="1:18" s="219" customFormat="1" ht="17.25" customHeight="1">
      <c r="A10" s="272"/>
      <c r="B10" s="273" t="s">
        <v>63</v>
      </c>
      <c r="C10" s="274">
        <f aca="true" t="shared" si="0" ref="C10:O10">C11+C17</f>
        <v>14498.73</v>
      </c>
      <c r="D10" s="274">
        <f t="shared" si="0"/>
        <v>0</v>
      </c>
      <c r="E10" s="274">
        <f t="shared" si="0"/>
        <v>14498.73</v>
      </c>
      <c r="F10" s="274">
        <f t="shared" si="0"/>
        <v>7637.733</v>
      </c>
      <c r="G10" s="274">
        <f t="shared" si="0"/>
        <v>0</v>
      </c>
      <c r="H10" s="274">
        <f t="shared" si="0"/>
        <v>7637.733</v>
      </c>
      <c r="I10" s="274">
        <f t="shared" si="0"/>
        <v>7637.733</v>
      </c>
      <c r="J10" s="274">
        <f t="shared" si="0"/>
        <v>0</v>
      </c>
      <c r="K10" s="274">
        <f t="shared" si="0"/>
        <v>0</v>
      </c>
      <c r="L10" s="274">
        <f t="shared" si="0"/>
        <v>0</v>
      </c>
      <c r="M10" s="274">
        <f t="shared" si="0"/>
        <v>7637.733</v>
      </c>
      <c r="N10" s="274">
        <f t="shared" si="0"/>
        <v>7637.733</v>
      </c>
      <c r="O10" s="274">
        <f t="shared" si="0"/>
        <v>0</v>
      </c>
      <c r="P10" s="275">
        <f>F10/C10</f>
        <v>0.5267863461144529</v>
      </c>
      <c r="Q10" s="275"/>
      <c r="R10" s="275">
        <f>H10/E10</f>
        <v>0.5267863461144529</v>
      </c>
    </row>
    <row r="11" spans="1:18" s="219" customFormat="1" ht="18.75" customHeight="1">
      <c r="A11" s="276" t="s">
        <v>2</v>
      </c>
      <c r="B11" s="277" t="s">
        <v>304</v>
      </c>
      <c r="C11" s="278">
        <f aca="true" t="shared" si="1" ref="C11:O11">SUM(C12:C16)</f>
        <v>9123</v>
      </c>
      <c r="D11" s="278">
        <f t="shared" si="1"/>
        <v>0</v>
      </c>
      <c r="E11" s="278">
        <f t="shared" si="1"/>
        <v>9123</v>
      </c>
      <c r="F11" s="278">
        <f t="shared" si="1"/>
        <v>5260</v>
      </c>
      <c r="G11" s="278">
        <f t="shared" si="1"/>
        <v>0</v>
      </c>
      <c r="H11" s="278">
        <f t="shared" si="1"/>
        <v>5260</v>
      </c>
      <c r="I11" s="278">
        <f t="shared" si="1"/>
        <v>5260</v>
      </c>
      <c r="J11" s="278">
        <f t="shared" si="1"/>
        <v>0</v>
      </c>
      <c r="K11" s="278">
        <f t="shared" si="1"/>
        <v>0</v>
      </c>
      <c r="L11" s="278">
        <f t="shared" si="1"/>
        <v>0</v>
      </c>
      <c r="M11" s="278">
        <f t="shared" si="1"/>
        <v>5260</v>
      </c>
      <c r="N11" s="278">
        <f t="shared" si="1"/>
        <v>5260</v>
      </c>
      <c r="O11" s="278">
        <f t="shared" si="1"/>
        <v>0</v>
      </c>
      <c r="P11" s="279">
        <f aca="true" t="shared" si="2" ref="P11:P26">F11/C11</f>
        <v>0.5765647265154006</v>
      </c>
      <c r="Q11" s="279"/>
      <c r="R11" s="279">
        <f aca="true" t="shared" si="3" ref="R11:R29">H11/E11</f>
        <v>0.5765647265154006</v>
      </c>
    </row>
    <row r="12" spans="1:18" s="219" customFormat="1" ht="24">
      <c r="A12" s="280">
        <v>1</v>
      </c>
      <c r="B12" s="220" t="s">
        <v>129</v>
      </c>
      <c r="C12" s="281">
        <v>4164</v>
      </c>
      <c r="D12" s="281"/>
      <c r="E12" s="281">
        <v>4164</v>
      </c>
      <c r="F12" s="281">
        <v>1421</v>
      </c>
      <c r="G12" s="281">
        <v>0</v>
      </c>
      <c r="H12" s="281">
        <v>1421</v>
      </c>
      <c r="I12" s="281">
        <v>1421</v>
      </c>
      <c r="J12" s="281">
        <v>0</v>
      </c>
      <c r="K12" s="281"/>
      <c r="L12" s="281"/>
      <c r="M12" s="281">
        <v>1421</v>
      </c>
      <c r="N12" s="281">
        <v>1421</v>
      </c>
      <c r="O12" s="281"/>
      <c r="P12" s="282">
        <f t="shared" si="2"/>
        <v>0.34125840537944285</v>
      </c>
      <c r="Q12" s="282"/>
      <c r="R12" s="282">
        <f t="shared" si="3"/>
        <v>0.34125840537944285</v>
      </c>
    </row>
    <row r="13" spans="1:18" s="219" customFormat="1" ht="12.75">
      <c r="A13" s="280">
        <f>A12+1</f>
        <v>2</v>
      </c>
      <c r="B13" s="220" t="s">
        <v>130</v>
      </c>
      <c r="C13" s="281">
        <v>919</v>
      </c>
      <c r="D13" s="281"/>
      <c r="E13" s="281">
        <v>919</v>
      </c>
      <c r="F13" s="281">
        <v>0</v>
      </c>
      <c r="G13" s="281"/>
      <c r="H13" s="281">
        <v>0</v>
      </c>
      <c r="I13" s="281">
        <v>0</v>
      </c>
      <c r="J13" s="281"/>
      <c r="K13" s="281"/>
      <c r="L13" s="281"/>
      <c r="M13" s="281">
        <v>0</v>
      </c>
      <c r="N13" s="281">
        <v>0</v>
      </c>
      <c r="O13" s="281"/>
      <c r="P13" s="282"/>
      <c r="Q13" s="282"/>
      <c r="R13" s="282"/>
    </row>
    <row r="14" spans="1:18" s="219" customFormat="1" ht="35.25" customHeight="1">
      <c r="A14" s="280">
        <f>A13+1</f>
        <v>3</v>
      </c>
      <c r="B14" s="220" t="s">
        <v>131</v>
      </c>
      <c r="C14" s="281">
        <v>3640</v>
      </c>
      <c r="D14" s="281"/>
      <c r="E14" s="281">
        <v>3640</v>
      </c>
      <c r="F14" s="281">
        <v>3439</v>
      </c>
      <c r="G14" s="281"/>
      <c r="H14" s="281">
        <v>3439</v>
      </c>
      <c r="I14" s="281">
        <v>3439</v>
      </c>
      <c r="J14" s="281"/>
      <c r="K14" s="281"/>
      <c r="L14" s="281"/>
      <c r="M14" s="281">
        <v>3439</v>
      </c>
      <c r="N14" s="281">
        <v>3439</v>
      </c>
      <c r="O14" s="281"/>
      <c r="P14" s="282"/>
      <c r="Q14" s="282"/>
      <c r="R14" s="282"/>
    </row>
    <row r="15" spans="1:18" s="219" customFormat="1" ht="17.25" customHeight="1">
      <c r="A15" s="280">
        <f>A14+1</f>
        <v>4</v>
      </c>
      <c r="B15" s="220" t="s">
        <v>123</v>
      </c>
      <c r="C15" s="281">
        <v>200</v>
      </c>
      <c r="D15" s="281"/>
      <c r="E15" s="281">
        <v>200</v>
      </c>
      <c r="F15" s="281">
        <v>200</v>
      </c>
      <c r="G15" s="281"/>
      <c r="H15" s="281">
        <v>200</v>
      </c>
      <c r="I15" s="281">
        <v>200</v>
      </c>
      <c r="J15" s="281"/>
      <c r="K15" s="281"/>
      <c r="L15" s="281"/>
      <c r="M15" s="281">
        <v>200</v>
      </c>
      <c r="N15" s="281">
        <v>200</v>
      </c>
      <c r="O15" s="281"/>
      <c r="P15" s="282"/>
      <c r="Q15" s="282"/>
      <c r="R15" s="282"/>
    </row>
    <row r="16" spans="1:18" s="217" customFormat="1" ht="19.5" customHeight="1">
      <c r="A16" s="280">
        <f>A15+1</f>
        <v>5</v>
      </c>
      <c r="B16" s="220" t="s">
        <v>124</v>
      </c>
      <c r="C16" s="281">
        <v>200</v>
      </c>
      <c r="D16" s="281"/>
      <c r="E16" s="281">
        <v>200</v>
      </c>
      <c r="F16" s="281">
        <v>200</v>
      </c>
      <c r="G16" s="281">
        <v>0</v>
      </c>
      <c r="H16" s="281">
        <v>200</v>
      </c>
      <c r="I16" s="281">
        <v>200</v>
      </c>
      <c r="J16" s="281">
        <v>0</v>
      </c>
      <c r="K16" s="281"/>
      <c r="L16" s="281"/>
      <c r="M16" s="281">
        <v>200</v>
      </c>
      <c r="N16" s="281">
        <v>200</v>
      </c>
      <c r="O16" s="281"/>
      <c r="P16" s="282">
        <f t="shared" si="2"/>
        <v>1</v>
      </c>
      <c r="Q16" s="282"/>
      <c r="R16" s="282">
        <f t="shared" si="3"/>
        <v>1</v>
      </c>
    </row>
    <row r="17" spans="1:18" s="218" customFormat="1" ht="19.5" customHeight="1">
      <c r="A17" s="276" t="s">
        <v>12</v>
      </c>
      <c r="B17" s="277" t="s">
        <v>110</v>
      </c>
      <c r="C17" s="278">
        <v>5375.73</v>
      </c>
      <c r="D17" s="278">
        <v>0</v>
      </c>
      <c r="E17" s="278">
        <v>5375.73</v>
      </c>
      <c r="F17" s="278">
        <v>2377.733</v>
      </c>
      <c r="G17" s="278">
        <v>0</v>
      </c>
      <c r="H17" s="278">
        <v>2377.733</v>
      </c>
      <c r="I17" s="278">
        <v>2377.733</v>
      </c>
      <c r="J17" s="278">
        <v>0</v>
      </c>
      <c r="K17" s="278">
        <v>0</v>
      </c>
      <c r="L17" s="278">
        <v>0</v>
      </c>
      <c r="M17" s="278">
        <v>2377.733</v>
      </c>
      <c r="N17" s="278">
        <v>2377.733</v>
      </c>
      <c r="O17" s="278">
        <v>0</v>
      </c>
      <c r="P17" s="279">
        <f t="shared" si="2"/>
        <v>0.44230885851782</v>
      </c>
      <c r="Q17" s="279"/>
      <c r="R17" s="279">
        <f t="shared" si="3"/>
        <v>0.44230885851782</v>
      </c>
    </row>
    <row r="18" spans="1:18" s="217" customFormat="1" ht="21" customHeight="1">
      <c r="A18" s="280">
        <v>1</v>
      </c>
      <c r="B18" s="200" t="s">
        <v>179</v>
      </c>
      <c r="C18" s="281">
        <v>250</v>
      </c>
      <c r="D18" s="281"/>
      <c r="E18" s="281">
        <v>250</v>
      </c>
      <c r="F18" s="281">
        <v>0</v>
      </c>
      <c r="G18" s="281">
        <v>0</v>
      </c>
      <c r="H18" s="281">
        <v>0</v>
      </c>
      <c r="I18" s="281">
        <v>0</v>
      </c>
      <c r="J18" s="281">
        <v>0</v>
      </c>
      <c r="K18" s="281">
        <v>0</v>
      </c>
      <c r="L18" s="281"/>
      <c r="M18" s="281">
        <v>0</v>
      </c>
      <c r="N18" s="281">
        <v>0</v>
      </c>
      <c r="O18" s="281"/>
      <c r="P18" s="282">
        <f t="shared" si="2"/>
        <v>0</v>
      </c>
      <c r="Q18" s="282"/>
      <c r="R18" s="282">
        <f t="shared" si="3"/>
        <v>0</v>
      </c>
    </row>
    <row r="19" spans="1:18" s="217" customFormat="1" ht="21" customHeight="1">
      <c r="A19" s="280">
        <v>2</v>
      </c>
      <c r="B19" s="204" t="s">
        <v>180</v>
      </c>
      <c r="C19" s="281">
        <v>250</v>
      </c>
      <c r="D19" s="281"/>
      <c r="E19" s="281">
        <v>250</v>
      </c>
      <c r="F19" s="281">
        <v>200</v>
      </c>
      <c r="G19" s="281">
        <v>0</v>
      </c>
      <c r="H19" s="281">
        <v>200</v>
      </c>
      <c r="I19" s="281">
        <v>200</v>
      </c>
      <c r="J19" s="281">
        <v>0</v>
      </c>
      <c r="K19" s="281">
        <v>0</v>
      </c>
      <c r="L19" s="281"/>
      <c r="M19" s="281">
        <v>200</v>
      </c>
      <c r="N19" s="281">
        <v>200</v>
      </c>
      <c r="O19" s="281"/>
      <c r="P19" s="282">
        <f t="shared" si="2"/>
        <v>0.8</v>
      </c>
      <c r="Q19" s="282"/>
      <c r="R19" s="282">
        <f t="shared" si="3"/>
        <v>0.8</v>
      </c>
    </row>
    <row r="20" spans="1:18" s="217" customFormat="1" ht="21" customHeight="1">
      <c r="A20" s="280">
        <v>3</v>
      </c>
      <c r="B20" s="204" t="s">
        <v>181</v>
      </c>
      <c r="C20" s="281">
        <v>554</v>
      </c>
      <c r="D20" s="281"/>
      <c r="E20" s="281">
        <v>554</v>
      </c>
      <c r="F20" s="281">
        <v>354</v>
      </c>
      <c r="G20" s="281">
        <v>0</v>
      </c>
      <c r="H20" s="281">
        <v>354</v>
      </c>
      <c r="I20" s="281">
        <v>354</v>
      </c>
      <c r="J20" s="281">
        <v>0</v>
      </c>
      <c r="K20" s="281">
        <v>0</v>
      </c>
      <c r="L20" s="281"/>
      <c r="M20" s="281">
        <v>354</v>
      </c>
      <c r="N20" s="281">
        <v>354</v>
      </c>
      <c r="O20" s="281"/>
      <c r="P20" s="282">
        <f t="shared" si="2"/>
        <v>0.6389891696750902</v>
      </c>
      <c r="Q20" s="282"/>
      <c r="R20" s="282">
        <f t="shared" si="3"/>
        <v>0.6389891696750902</v>
      </c>
    </row>
    <row r="21" spans="1:18" s="217" customFormat="1" ht="21" customHeight="1">
      <c r="A21" s="280">
        <v>4</v>
      </c>
      <c r="B21" s="204" t="s">
        <v>182</v>
      </c>
      <c r="C21" s="281">
        <v>250</v>
      </c>
      <c r="D21" s="281"/>
      <c r="E21" s="281">
        <v>250</v>
      </c>
      <c r="F21" s="281">
        <v>152</v>
      </c>
      <c r="G21" s="281">
        <v>0</v>
      </c>
      <c r="H21" s="281">
        <v>152</v>
      </c>
      <c r="I21" s="281">
        <v>152</v>
      </c>
      <c r="J21" s="281">
        <v>0</v>
      </c>
      <c r="K21" s="281">
        <v>0</v>
      </c>
      <c r="L21" s="281"/>
      <c r="M21" s="281">
        <v>152</v>
      </c>
      <c r="N21" s="281">
        <v>152</v>
      </c>
      <c r="O21" s="281"/>
      <c r="P21" s="282">
        <f t="shared" si="2"/>
        <v>0.608</v>
      </c>
      <c r="Q21" s="282"/>
      <c r="R21" s="282">
        <f t="shared" si="3"/>
        <v>0.608</v>
      </c>
    </row>
    <row r="22" spans="1:18" s="217" customFormat="1" ht="21" customHeight="1">
      <c r="A22" s="280">
        <v>5</v>
      </c>
      <c r="B22" s="204" t="s">
        <v>183</v>
      </c>
      <c r="C22" s="281">
        <v>321.73</v>
      </c>
      <c r="D22" s="281"/>
      <c r="E22" s="281">
        <v>321.73</v>
      </c>
      <c r="F22" s="281">
        <v>121.733</v>
      </c>
      <c r="G22" s="281">
        <v>0</v>
      </c>
      <c r="H22" s="281">
        <v>121.733</v>
      </c>
      <c r="I22" s="281">
        <v>121.733</v>
      </c>
      <c r="J22" s="281">
        <v>0</v>
      </c>
      <c r="K22" s="281">
        <v>0</v>
      </c>
      <c r="L22" s="281"/>
      <c r="M22" s="281">
        <v>121.733</v>
      </c>
      <c r="N22" s="281">
        <v>121.733</v>
      </c>
      <c r="O22" s="281"/>
      <c r="P22" s="282">
        <f t="shared" si="2"/>
        <v>0.3783700618531066</v>
      </c>
      <c r="Q22" s="282"/>
      <c r="R22" s="282">
        <f t="shared" si="3"/>
        <v>0.3783700618531066</v>
      </c>
    </row>
    <row r="23" spans="1:18" s="217" customFormat="1" ht="21" customHeight="1">
      <c r="A23" s="280">
        <v>6</v>
      </c>
      <c r="B23" s="204" t="s">
        <v>184</v>
      </c>
      <c r="C23" s="281">
        <v>250</v>
      </c>
      <c r="D23" s="281"/>
      <c r="E23" s="281">
        <v>250</v>
      </c>
      <c r="F23" s="281">
        <v>250</v>
      </c>
      <c r="G23" s="281">
        <v>0</v>
      </c>
      <c r="H23" s="281">
        <v>250</v>
      </c>
      <c r="I23" s="281">
        <v>250</v>
      </c>
      <c r="J23" s="281">
        <v>0</v>
      </c>
      <c r="K23" s="281">
        <v>0</v>
      </c>
      <c r="L23" s="281"/>
      <c r="M23" s="281">
        <v>250</v>
      </c>
      <c r="N23" s="281">
        <v>250</v>
      </c>
      <c r="O23" s="281"/>
      <c r="P23" s="282">
        <f t="shared" si="2"/>
        <v>1</v>
      </c>
      <c r="Q23" s="282"/>
      <c r="R23" s="282">
        <f t="shared" si="3"/>
        <v>1</v>
      </c>
    </row>
    <row r="24" spans="1:18" s="217" customFormat="1" ht="21" customHeight="1">
      <c r="A24" s="280">
        <v>7</v>
      </c>
      <c r="B24" s="204" t="s">
        <v>185</v>
      </c>
      <c r="C24" s="281">
        <v>250</v>
      </c>
      <c r="D24" s="281"/>
      <c r="E24" s="281">
        <v>250</v>
      </c>
      <c r="F24" s="281">
        <v>250</v>
      </c>
      <c r="G24" s="281">
        <v>0</v>
      </c>
      <c r="H24" s="281">
        <v>250</v>
      </c>
      <c r="I24" s="281">
        <v>250</v>
      </c>
      <c r="J24" s="281">
        <v>0</v>
      </c>
      <c r="K24" s="281">
        <v>0</v>
      </c>
      <c r="L24" s="281"/>
      <c r="M24" s="281">
        <v>250</v>
      </c>
      <c r="N24" s="281">
        <v>250</v>
      </c>
      <c r="O24" s="281"/>
      <c r="P24" s="282">
        <f t="shared" si="2"/>
        <v>1</v>
      </c>
      <c r="Q24" s="282"/>
      <c r="R24" s="282">
        <f t="shared" si="3"/>
        <v>1</v>
      </c>
    </row>
    <row r="25" spans="1:18" s="217" customFormat="1" ht="21" customHeight="1">
      <c r="A25" s="280">
        <v>8</v>
      </c>
      <c r="B25" s="204" t="s">
        <v>186</v>
      </c>
      <c r="C25" s="281">
        <v>250</v>
      </c>
      <c r="D25" s="281"/>
      <c r="E25" s="281">
        <v>250</v>
      </c>
      <c r="F25" s="281">
        <v>250</v>
      </c>
      <c r="G25" s="281">
        <v>0</v>
      </c>
      <c r="H25" s="281">
        <v>250</v>
      </c>
      <c r="I25" s="281">
        <v>250</v>
      </c>
      <c r="J25" s="281">
        <v>0</v>
      </c>
      <c r="K25" s="281">
        <v>0</v>
      </c>
      <c r="L25" s="281"/>
      <c r="M25" s="281">
        <v>250</v>
      </c>
      <c r="N25" s="281">
        <v>250</v>
      </c>
      <c r="O25" s="281"/>
      <c r="P25" s="282">
        <f t="shared" si="2"/>
        <v>1</v>
      </c>
      <c r="Q25" s="282"/>
      <c r="R25" s="282">
        <f t="shared" si="3"/>
        <v>1</v>
      </c>
    </row>
    <row r="26" spans="1:18" s="217" customFormat="1" ht="21" customHeight="1">
      <c r="A26" s="280">
        <v>9</v>
      </c>
      <c r="B26" s="204" t="s">
        <v>187</v>
      </c>
      <c r="C26" s="281">
        <v>2250</v>
      </c>
      <c r="D26" s="281"/>
      <c r="E26" s="281">
        <v>2250</v>
      </c>
      <c r="F26" s="281">
        <v>50</v>
      </c>
      <c r="G26" s="281">
        <v>0</v>
      </c>
      <c r="H26" s="281">
        <v>50</v>
      </c>
      <c r="I26" s="281">
        <v>50</v>
      </c>
      <c r="J26" s="281">
        <v>0</v>
      </c>
      <c r="K26" s="281">
        <v>0</v>
      </c>
      <c r="L26" s="281"/>
      <c r="M26" s="281">
        <v>50</v>
      </c>
      <c r="N26" s="281">
        <v>50</v>
      </c>
      <c r="O26" s="281"/>
      <c r="P26" s="282">
        <f t="shared" si="2"/>
        <v>0.022222222222222223</v>
      </c>
      <c r="Q26" s="282"/>
      <c r="R26" s="282">
        <f t="shared" si="3"/>
        <v>0.022222222222222223</v>
      </c>
    </row>
    <row r="27" spans="1:18" s="218" customFormat="1" ht="21" customHeight="1">
      <c r="A27" s="280">
        <v>10</v>
      </c>
      <c r="B27" s="204" t="s">
        <v>188</v>
      </c>
      <c r="C27" s="281">
        <v>250</v>
      </c>
      <c r="D27" s="281"/>
      <c r="E27" s="281">
        <v>250</v>
      </c>
      <c r="F27" s="281">
        <v>250</v>
      </c>
      <c r="G27" s="281">
        <v>0</v>
      </c>
      <c r="H27" s="281">
        <v>250</v>
      </c>
      <c r="I27" s="281">
        <v>250</v>
      </c>
      <c r="J27" s="281">
        <v>0</v>
      </c>
      <c r="K27" s="281">
        <v>0</v>
      </c>
      <c r="L27" s="281"/>
      <c r="M27" s="281">
        <v>250</v>
      </c>
      <c r="N27" s="281">
        <v>250</v>
      </c>
      <c r="O27" s="281"/>
      <c r="P27" s="282">
        <f>F27/C27</f>
        <v>1</v>
      </c>
      <c r="Q27" s="282"/>
      <c r="R27" s="282">
        <f t="shared" si="3"/>
        <v>1</v>
      </c>
    </row>
    <row r="28" spans="1:18" s="221" customFormat="1" ht="21" customHeight="1">
      <c r="A28" s="280">
        <v>11</v>
      </c>
      <c r="B28" s="204" t="s">
        <v>189</v>
      </c>
      <c r="C28" s="281">
        <v>250</v>
      </c>
      <c r="D28" s="281"/>
      <c r="E28" s="281">
        <v>250</v>
      </c>
      <c r="F28" s="281">
        <v>250</v>
      </c>
      <c r="G28" s="281">
        <v>0</v>
      </c>
      <c r="H28" s="281">
        <v>250</v>
      </c>
      <c r="I28" s="281">
        <v>250</v>
      </c>
      <c r="J28" s="281">
        <v>0</v>
      </c>
      <c r="K28" s="281">
        <v>0</v>
      </c>
      <c r="L28" s="281"/>
      <c r="M28" s="281">
        <v>250</v>
      </c>
      <c r="N28" s="281">
        <v>250</v>
      </c>
      <c r="O28" s="281"/>
      <c r="P28" s="282">
        <f>F28/C28</f>
        <v>1</v>
      </c>
      <c r="Q28" s="282"/>
      <c r="R28" s="282">
        <f t="shared" si="3"/>
        <v>1</v>
      </c>
    </row>
    <row r="29" spans="1:18" s="221" customFormat="1" ht="21" customHeight="1">
      <c r="A29" s="283">
        <v>12</v>
      </c>
      <c r="B29" s="208" t="s">
        <v>190</v>
      </c>
      <c r="C29" s="284">
        <v>250</v>
      </c>
      <c r="D29" s="284"/>
      <c r="E29" s="284">
        <v>250</v>
      </c>
      <c r="F29" s="284">
        <v>250</v>
      </c>
      <c r="G29" s="284">
        <v>0</v>
      </c>
      <c r="H29" s="284">
        <v>250</v>
      </c>
      <c r="I29" s="284">
        <v>250</v>
      </c>
      <c r="J29" s="284">
        <v>0</v>
      </c>
      <c r="K29" s="284">
        <v>0</v>
      </c>
      <c r="L29" s="284"/>
      <c r="M29" s="284">
        <v>250</v>
      </c>
      <c r="N29" s="284">
        <v>250</v>
      </c>
      <c r="O29" s="284"/>
      <c r="P29" s="285">
        <f>F29/C29</f>
        <v>1</v>
      </c>
      <c r="Q29" s="285"/>
      <c r="R29" s="285">
        <f t="shared" si="3"/>
        <v>1</v>
      </c>
    </row>
    <row r="30" spans="1:5" s="226" customFormat="1" ht="23.25" customHeight="1">
      <c r="A30" s="222"/>
      <c r="B30" s="223"/>
      <c r="C30" s="224"/>
      <c r="D30" s="225"/>
      <c r="E30" s="286"/>
    </row>
    <row r="31" spans="1:5" s="227" customFormat="1" ht="20.25" customHeight="1">
      <c r="A31" s="222"/>
      <c r="B31" s="214"/>
      <c r="C31" s="215"/>
      <c r="D31" s="216"/>
      <c r="E31" s="216"/>
    </row>
    <row r="32" spans="1:5" s="227" customFormat="1" ht="30" customHeight="1">
      <c r="A32" s="222"/>
      <c r="B32" s="228"/>
      <c r="C32" s="229"/>
      <c r="D32" s="230"/>
      <c r="E32" s="230"/>
    </row>
    <row r="33" spans="1:5" s="227" customFormat="1" ht="30" customHeight="1">
      <c r="A33" s="222"/>
      <c r="B33" s="223"/>
      <c r="C33" s="229"/>
      <c r="D33" s="230"/>
      <c r="E33" s="230"/>
    </row>
    <row r="34" spans="1:5" s="227" customFormat="1" ht="30" customHeight="1">
      <c r="A34" s="222"/>
      <c r="B34" s="223"/>
      <c r="C34" s="229"/>
      <c r="D34" s="230"/>
      <c r="E34" s="230"/>
    </row>
    <row r="35" spans="1:5" s="227" customFormat="1" ht="30" customHeight="1">
      <c r="A35" s="231"/>
      <c r="B35" s="232"/>
      <c r="C35" s="233"/>
      <c r="E35" s="287"/>
    </row>
    <row r="36" spans="1:5" s="227" customFormat="1" ht="30" customHeight="1">
      <c r="A36" s="222"/>
      <c r="B36" s="223"/>
      <c r="C36" s="229"/>
      <c r="D36" s="230"/>
      <c r="E36" s="230"/>
    </row>
    <row r="37" spans="1:5" s="227" customFormat="1" ht="30" customHeight="1">
      <c r="A37" s="222"/>
      <c r="B37" s="223"/>
      <c r="C37" s="229"/>
      <c r="D37" s="230"/>
      <c r="E37" s="230"/>
    </row>
    <row r="38" spans="1:5" s="227" customFormat="1" ht="30" customHeight="1">
      <c r="A38" s="222"/>
      <c r="B38" s="228"/>
      <c r="C38" s="229"/>
      <c r="D38" s="230"/>
      <c r="E38" s="230"/>
    </row>
    <row r="39" spans="1:5" s="227" customFormat="1" ht="30" customHeight="1">
      <c r="A39" s="222"/>
      <c r="B39" s="223"/>
      <c r="C39" s="229"/>
      <c r="D39" s="230"/>
      <c r="E39" s="230"/>
    </row>
    <row r="40" spans="1:5" s="236" customFormat="1" ht="22.5" customHeight="1">
      <c r="A40" s="222"/>
      <c r="B40" s="234"/>
      <c r="C40" s="235"/>
      <c r="D40" s="235"/>
      <c r="E40" s="286"/>
    </row>
    <row r="41" spans="1:5" s="227" customFormat="1" ht="30" customHeight="1">
      <c r="A41" s="222"/>
      <c r="B41" s="223"/>
      <c r="C41" s="229"/>
      <c r="D41" s="230"/>
      <c r="E41" s="230"/>
    </row>
    <row r="42" spans="1:5" s="227" customFormat="1" ht="30" customHeight="1">
      <c r="A42" s="222"/>
      <c r="B42" s="223"/>
      <c r="C42" s="237"/>
      <c r="D42" s="238"/>
      <c r="E42" s="238"/>
    </row>
    <row r="43" spans="1:5" s="227" customFormat="1" ht="30" customHeight="1">
      <c r="A43" s="222"/>
      <c r="B43" s="223"/>
      <c r="C43" s="237"/>
      <c r="D43" s="238"/>
      <c r="E43" s="238"/>
    </row>
    <row r="44" spans="1:5" s="227" customFormat="1" ht="30" customHeight="1">
      <c r="A44" s="222"/>
      <c r="B44" s="223"/>
      <c r="C44" s="237"/>
      <c r="D44" s="238"/>
      <c r="E44" s="238"/>
    </row>
    <row r="45" spans="1:5" s="227" customFormat="1" ht="30" customHeight="1">
      <c r="A45" s="222"/>
      <c r="B45" s="223"/>
      <c r="C45" s="237"/>
      <c r="D45" s="238"/>
      <c r="E45" s="238"/>
    </row>
    <row r="78" ht="12">
      <c r="B78" s="239"/>
    </row>
    <row r="79" ht="12">
      <c r="B79" s="239"/>
    </row>
    <row r="80" ht="12">
      <c r="B80" s="239"/>
    </row>
    <row r="81" ht="12">
      <c r="B81" s="239"/>
    </row>
    <row r="82" ht="12">
      <c r="B82" s="239"/>
    </row>
    <row r="83" ht="12">
      <c r="B83" s="239"/>
    </row>
    <row r="84" ht="12">
      <c r="B84" s="239"/>
    </row>
  </sheetData>
  <sheetProtection/>
  <mergeCells count="24">
    <mergeCell ref="M7:O7"/>
    <mergeCell ref="Q7:Q8"/>
    <mergeCell ref="R7:R8"/>
    <mergeCell ref="F6:F8"/>
    <mergeCell ref="G6:H6"/>
    <mergeCell ref="I6:O6"/>
    <mergeCell ref="P6:P8"/>
    <mergeCell ref="Q6:R6"/>
    <mergeCell ref="D7:D8"/>
    <mergeCell ref="E7:E8"/>
    <mergeCell ref="G7:G8"/>
    <mergeCell ref="H7:H8"/>
    <mergeCell ref="I7:I8"/>
    <mergeCell ref="J7:L7"/>
    <mergeCell ref="N1:R1"/>
    <mergeCell ref="A2:R2"/>
    <mergeCell ref="A3:R3"/>
    <mergeCell ref="A5:A8"/>
    <mergeCell ref="B5:B8"/>
    <mergeCell ref="C5:E5"/>
    <mergeCell ref="F5:O5"/>
    <mergeCell ref="P5:R5"/>
    <mergeCell ref="C6:C8"/>
    <mergeCell ref="D6:E6"/>
  </mergeCells>
  <printOptions horizontalCentered="1"/>
  <pageMargins left="0.2" right="0.1" top="0.25" bottom="0.25" header="0.3" footer="0.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MICROSOFT</cp:lastModifiedBy>
  <cp:lastPrinted>2023-01-06T03:33:18Z</cp:lastPrinted>
  <dcterms:created xsi:type="dcterms:W3CDTF">2019-07-25T07:41:11Z</dcterms:created>
  <dcterms:modified xsi:type="dcterms:W3CDTF">2023-01-06T08:40:08Z</dcterms:modified>
  <cp:category/>
  <cp:version/>
  <cp:contentType/>
  <cp:contentStatus/>
</cp:coreProperties>
</file>